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" yWindow="10" windowWidth="19420" windowHeight="9100"/>
  </bookViews>
  <sheets>
    <sheet name="Årsværk" sheetId="2" r:id="rId1"/>
    <sheet name="elevdage" sheetId="1" r:id="rId2"/>
    <sheet name="Ark3" sheetId="3" r:id="rId3"/>
  </sheets>
  <calcPr calcId="145621"/>
</workbook>
</file>

<file path=xl/calcChain.xml><?xml version="1.0" encoding="utf-8"?>
<calcChain xmlns="http://schemas.openxmlformats.org/spreadsheetml/2006/main">
  <c r="AK18" i="1" l="1"/>
  <c r="AI18" i="1"/>
  <c r="AP12" i="1" l="1"/>
  <c r="B6" i="2" l="1"/>
  <c r="AP30" i="1"/>
  <c r="AP13" i="1"/>
  <c r="AO18" i="1"/>
  <c r="B9" i="2" s="1"/>
  <c r="AP14" i="1" l="1"/>
  <c r="B7" i="2" l="1"/>
  <c r="F28" i="2"/>
  <c r="AQ18" i="1"/>
  <c r="B10" i="2" s="1"/>
  <c r="AM18" i="1"/>
  <c r="B8" i="2" s="1"/>
  <c r="F3" i="2"/>
  <c r="E14" i="2"/>
  <c r="F14" i="2" s="1"/>
  <c r="E7" i="2"/>
  <c r="F7" i="2" s="1"/>
  <c r="E8" i="2"/>
  <c r="F8" i="2" s="1"/>
  <c r="E9" i="2"/>
  <c r="G9" i="2" s="1"/>
  <c r="D20" i="2" s="1"/>
  <c r="E10" i="2"/>
  <c r="G10" i="2" s="1"/>
  <c r="E6" i="2"/>
  <c r="F6" i="2" s="1"/>
  <c r="C17" i="2" s="1"/>
  <c r="G7" i="2" l="1"/>
  <c r="D18" i="2"/>
  <c r="G8" i="2"/>
  <c r="D19" i="2" s="1"/>
  <c r="F9" i="2"/>
  <c r="C20" i="2" s="1"/>
  <c r="G6" i="2"/>
  <c r="D17" i="2" s="1"/>
  <c r="F10" i="2"/>
  <c r="C21" i="2" s="1"/>
  <c r="C18" i="2"/>
  <c r="D21" i="2"/>
  <c r="C19" i="2"/>
  <c r="AM20" i="1"/>
  <c r="E15" i="2"/>
  <c r="G14" i="2"/>
  <c r="F11" i="2" l="1"/>
  <c r="D22" i="2"/>
  <c r="G11" i="2"/>
  <c r="C22" i="2"/>
  <c r="F15" i="2"/>
  <c r="E11" i="2" l="1"/>
  <c r="H12" i="2" s="1"/>
  <c r="E22" i="2"/>
  <c r="F22" i="2" s="1"/>
  <c r="G22" i="2" s="1"/>
  <c r="G15" i="2"/>
  <c r="F16" i="2" s="1"/>
  <c r="F23" i="2" l="1"/>
  <c r="G16" i="2"/>
  <c r="F26" i="2" s="1"/>
  <c r="C31" i="2" l="1"/>
  <c r="C33" i="2" s="1"/>
</calcChain>
</file>

<file path=xl/comments1.xml><?xml version="1.0" encoding="utf-8"?>
<comments xmlns="http://schemas.openxmlformats.org/spreadsheetml/2006/main">
  <authors>
    <author>Peter Ollendorff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Peter Ollendorff:</t>
        </r>
        <r>
          <rPr>
            <sz val="9"/>
            <color indexed="81"/>
            <rFont val="Tahoma"/>
            <family val="2"/>
          </rPr>
          <t xml:space="preserve">
Ændres, hvis du f.eks. er på lejrskole. Hvis du er afsted mandag til fredag fratrækkes "1" i hver af ugedagene. Tiden til lejrskole noteres i den gule ramme i linien "Lejrskole"</t>
        </r>
      </text>
    </comment>
  </commentList>
</comments>
</file>

<file path=xl/sharedStrings.xml><?xml version="1.0" encoding="utf-8"?>
<sst xmlns="http://schemas.openxmlformats.org/spreadsheetml/2006/main" count="419" uniqueCount="59">
  <si>
    <t>Marts</t>
  </si>
  <si>
    <t>April</t>
  </si>
  <si>
    <t>Maj</t>
  </si>
  <si>
    <t>Juni</t>
  </si>
  <si>
    <t>uge</t>
  </si>
  <si>
    <t>m</t>
  </si>
  <si>
    <t>t</t>
  </si>
  <si>
    <t>o</t>
  </si>
  <si>
    <t>f</t>
  </si>
  <si>
    <t>dage</t>
  </si>
  <si>
    <t>mandag</t>
  </si>
  <si>
    <t>tirsdag</t>
  </si>
  <si>
    <t>onsdag</t>
  </si>
  <si>
    <t>torsdag</t>
  </si>
  <si>
    <t>fredag</t>
  </si>
  <si>
    <t>Starttidspunkt</t>
  </si>
  <si>
    <t>Sluttidspunkt</t>
  </si>
  <si>
    <t>timer</t>
  </si>
  <si>
    <t>min.</t>
  </si>
  <si>
    <t>tillæg</t>
  </si>
  <si>
    <t>i alt</t>
  </si>
  <si>
    <t>lørdag/søndag</t>
  </si>
  <si>
    <t>Elevuger</t>
  </si>
  <si>
    <t>1. og sidste uge</t>
  </si>
  <si>
    <t>Lejrskole</t>
  </si>
  <si>
    <t>Salmet arbejdstid</t>
  </si>
  <si>
    <t>Evt. pulje</t>
  </si>
  <si>
    <t>Antal dage</t>
  </si>
  <si>
    <t>Lørdag/søndag overført</t>
  </si>
  <si>
    <t>regn.</t>
  </si>
  <si>
    <t>mellem-</t>
  </si>
  <si>
    <t>Evt. mer- eller overatbejde aftalt med din leder</t>
  </si>
  <si>
    <t>Din beskæftigelsesgrad:</t>
  </si>
  <si>
    <t>Årsværk:</t>
  </si>
  <si>
    <t>└———›└—›</t>
  </si>
  <si>
    <t>skoledage</t>
  </si>
  <si>
    <t>hele uger</t>
  </si>
  <si>
    <t>timer, decimaltal</t>
  </si>
  <si>
    <t>Alders reduktion, hvis ja: skriv 1 i det gule felt</t>
  </si>
  <si>
    <t>Aug.</t>
  </si>
  <si>
    <t>Sep.</t>
  </si>
  <si>
    <t>Okt.</t>
  </si>
  <si>
    <t>Nov.</t>
  </si>
  <si>
    <t>Dec.</t>
  </si>
  <si>
    <t>Jan.</t>
  </si>
  <si>
    <t>Feb.</t>
  </si>
  <si>
    <t>Der tages forbehold for eventuelle fejl og mangler i regnearket.</t>
  </si>
  <si>
    <t>Antal dage i "ikke-hele" uger</t>
  </si>
  <si>
    <t>Antal elevdage i alt</t>
  </si>
  <si>
    <t>Antal dage i normperioden:</t>
  </si>
  <si>
    <t>Skoledage fordelt på ugedage:</t>
  </si>
  <si>
    <t>Kontrol sum:</t>
  </si>
  <si>
    <t>Elevdage</t>
  </si>
  <si>
    <t>Kun de gule felter skal udfyldes.</t>
  </si>
  <si>
    <t>Opgørelse af arbejdstid i skoleåret 2019/2020</t>
  </si>
  <si>
    <t>s</t>
  </si>
  <si>
    <t>l</t>
  </si>
  <si>
    <t>Elevfrie dage</t>
  </si>
  <si>
    <r>
      <t>Overtid/</t>
    </r>
    <r>
      <rPr>
        <b/>
        <sz val="14"/>
        <color rgb="FFFF0000"/>
        <rFont val="Calibri"/>
        <family val="2"/>
        <scheme val="minor"/>
      </rPr>
      <t>undertid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</si>
</sst>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hh:mm;@"/>
    <numFmt numFmtId="166" formatCode="0.00;[Red]0.00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FFFF"/>
      <name val="Arial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99">
    <xf numFmtId="0" fontId="0" fillId="0" borderId="0" xfId="0"/>
    <xf numFmtId="0" fontId="0" fillId="0" borderId="9" xfId="0" applyBorder="1"/>
    <xf numFmtId="0" fontId="0" fillId="2" borderId="9" xfId="0" applyFill="1" applyBorder="1"/>
    <xf numFmtId="165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2" fontId="0" fillId="0" borderId="0" xfId="0" applyNumberFormat="1"/>
    <xf numFmtId="165" fontId="0" fillId="2" borderId="10" xfId="0" applyNumberFormat="1" applyFill="1" applyBorder="1"/>
    <xf numFmtId="165" fontId="0" fillId="2" borderId="11" xfId="0" applyNumberFormat="1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2" borderId="1" xfId="0" applyNumberFormat="1" applyFill="1" applyBorder="1"/>
    <xf numFmtId="165" fontId="0" fillId="2" borderId="3" xfId="0" applyNumberFormat="1" applyFill="1" applyBorder="1"/>
    <xf numFmtId="165" fontId="0" fillId="2" borderId="4" xfId="0" applyNumberFormat="1" applyFill="1" applyBorder="1"/>
    <xf numFmtId="165" fontId="0" fillId="2" borderId="6" xfId="0" applyNumberFormat="1" applyFill="1" applyBorder="1"/>
    <xf numFmtId="0" fontId="0" fillId="2" borderId="9" xfId="0" applyNumberFormat="1" applyFill="1" applyBorder="1"/>
    <xf numFmtId="0" fontId="0" fillId="0" borderId="12" xfId="0" applyBorder="1"/>
    <xf numFmtId="0" fontId="5" fillId="0" borderId="0" xfId="0" applyFont="1" applyAlignment="1">
      <alignment horizontal="center"/>
    </xf>
    <xf numFmtId="0" fontId="5" fillId="3" borderId="0" xfId="0" applyFont="1" applyFill="1"/>
    <xf numFmtId="0" fontId="5" fillId="3" borderId="12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164" fontId="5" fillId="3" borderId="12" xfId="1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/>
    <xf numFmtId="165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6" borderId="9" xfId="0" applyFill="1" applyBorder="1"/>
    <xf numFmtId="0" fontId="4" fillId="2" borderId="9" xfId="0" applyFont="1" applyFill="1" applyBorder="1"/>
    <xf numFmtId="2" fontId="0" fillId="6" borderId="9" xfId="0" applyNumberFormat="1" applyFill="1" applyBorder="1"/>
    <xf numFmtId="0" fontId="0" fillId="5" borderId="4" xfId="0" applyFill="1" applyBorder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1" fillId="0" borderId="16" xfId="0" applyFont="1" applyBorder="1" applyAlignment="1">
      <alignment horizontal="right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0" borderId="2" xfId="0" applyBorder="1"/>
    <xf numFmtId="0" fontId="0" fillId="5" borderId="10" xfId="0" applyFill="1" applyBorder="1"/>
    <xf numFmtId="0" fontId="0" fillId="5" borderId="16" xfId="0" applyFill="1" applyBorder="1"/>
    <xf numFmtId="0" fontId="0" fillId="5" borderId="11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6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8" borderId="10" xfId="0" applyFill="1" applyBorder="1"/>
    <xf numFmtId="0" fontId="0" fillId="8" borderId="16" xfId="0" applyFill="1" applyBorder="1"/>
    <xf numFmtId="0" fontId="0" fillId="8" borderId="11" xfId="0" applyFill="1" applyBorder="1"/>
    <xf numFmtId="0" fontId="0" fillId="8" borderId="7" xfId="0" applyFill="1" applyBorder="1"/>
    <xf numFmtId="0" fontId="0" fillId="8" borderId="0" xfId="0" applyFill="1" applyBorder="1"/>
    <xf numFmtId="0" fontId="0" fillId="8" borderId="8" xfId="0" applyFill="1" applyBorder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0" borderId="9" xfId="0" applyFill="1" applyBorder="1"/>
    <xf numFmtId="166" fontId="5" fillId="3" borderId="12" xfId="0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sqref="A1:G1"/>
    </sheetView>
  </sheetViews>
  <sheetFormatPr defaultRowHeight="14.5" x14ac:dyDescent="0.35"/>
  <cols>
    <col min="2" max="2" width="10.36328125" customWidth="1"/>
    <col min="3" max="3" width="13.36328125" customWidth="1"/>
    <col min="4" max="4" width="11.6328125" customWidth="1"/>
    <col min="5" max="5" width="9" style="5" customWidth="1"/>
    <col min="6" max="6" width="8.54296875" customWidth="1"/>
    <col min="7" max="7" width="6.6328125" customWidth="1"/>
    <col min="8" max="8" width="7.1796875" customWidth="1"/>
  </cols>
  <sheetData>
    <row r="1" spans="1:9" ht="18.5" x14ac:dyDescent="0.45">
      <c r="A1" s="44" t="s">
        <v>54</v>
      </c>
      <c r="B1" s="45"/>
      <c r="C1" s="45"/>
      <c r="D1" s="45"/>
      <c r="E1" s="45"/>
      <c r="F1" s="45"/>
      <c r="G1" s="46"/>
    </row>
    <row r="2" spans="1:9" ht="18.5" x14ac:dyDescent="0.45">
      <c r="A2" s="48" t="s">
        <v>53</v>
      </c>
      <c r="B2" s="49"/>
      <c r="C2" s="50"/>
      <c r="D2" s="43"/>
      <c r="E2" s="42"/>
      <c r="F2" s="42"/>
      <c r="G2" s="42"/>
    </row>
    <row r="3" spans="1:9" s="31" customFormat="1" ht="15.5" x14ac:dyDescent="0.35">
      <c r="A3" s="30" t="s">
        <v>32</v>
      </c>
      <c r="B3" s="29"/>
      <c r="C3" s="29"/>
      <c r="D3" s="34">
        <v>100</v>
      </c>
      <c r="E3" s="29" t="s">
        <v>33</v>
      </c>
      <c r="F3" s="29">
        <f>1680*D3/100</f>
        <v>1680</v>
      </c>
      <c r="G3" s="29" t="s">
        <v>17</v>
      </c>
    </row>
    <row r="4" spans="1:9" ht="13.75" customHeight="1" x14ac:dyDescent="0.35">
      <c r="A4" s="17"/>
      <c r="B4" s="17"/>
      <c r="C4" s="17"/>
      <c r="D4" s="17"/>
      <c r="E4" s="21" t="s">
        <v>30</v>
      </c>
      <c r="F4" s="17"/>
      <c r="G4" s="17"/>
    </row>
    <row r="5" spans="1:9" ht="14.4" x14ac:dyDescent="0.3">
      <c r="B5" t="s">
        <v>27</v>
      </c>
      <c r="C5" t="s">
        <v>15</v>
      </c>
      <c r="D5" t="s">
        <v>16</v>
      </c>
      <c r="E5" s="21" t="s">
        <v>29</v>
      </c>
      <c r="F5" s="4" t="s">
        <v>17</v>
      </c>
      <c r="G5" s="4" t="s">
        <v>18</v>
      </c>
    </row>
    <row r="6" spans="1:9" ht="14.4" x14ac:dyDescent="0.3">
      <c r="A6" t="s">
        <v>10</v>
      </c>
      <c r="B6" s="35">
        <f>elevdage!AI18</f>
        <v>38</v>
      </c>
      <c r="C6" s="7">
        <v>0.3263888888888889</v>
      </c>
      <c r="D6" s="8">
        <v>0.59375</v>
      </c>
      <c r="E6" s="32">
        <f>D6-C6</f>
        <v>0.2673611111111111</v>
      </c>
      <c r="F6">
        <f>HOUR(E6)</f>
        <v>6</v>
      </c>
      <c r="G6">
        <f>MINUTE(E6)</f>
        <v>25</v>
      </c>
    </row>
    <row r="7" spans="1:9" ht="14.4" x14ac:dyDescent="0.3">
      <c r="A7" t="s">
        <v>11</v>
      </c>
      <c r="B7" s="36">
        <f>elevdage!AK18</f>
        <v>41</v>
      </c>
      <c r="C7" s="9">
        <v>0.3263888888888889</v>
      </c>
      <c r="D7" s="10">
        <v>0.70833333333333337</v>
      </c>
      <c r="E7" s="32">
        <f>D7-C7</f>
        <v>0.38194444444444448</v>
      </c>
      <c r="F7">
        <f>HOUR(E7)</f>
        <v>9</v>
      </c>
      <c r="G7">
        <f>MINUTE(E7)</f>
        <v>10</v>
      </c>
    </row>
    <row r="8" spans="1:9" ht="14.4" x14ac:dyDescent="0.3">
      <c r="A8" t="s">
        <v>12</v>
      </c>
      <c r="B8" s="36">
        <f>elevdage!AM18</f>
        <v>41</v>
      </c>
      <c r="C8" s="9">
        <v>0.3125</v>
      </c>
      <c r="D8" s="10">
        <v>0.625</v>
      </c>
      <c r="E8" s="32">
        <f>D8-C8</f>
        <v>0.3125</v>
      </c>
      <c r="F8">
        <f>HOUR(E8)</f>
        <v>7</v>
      </c>
      <c r="G8">
        <f>MINUTE(E8)</f>
        <v>30</v>
      </c>
    </row>
    <row r="9" spans="1:9" ht="14.4" x14ac:dyDescent="0.3">
      <c r="A9" t="s">
        <v>13</v>
      </c>
      <c r="B9" s="36">
        <f>elevdage!AO18</f>
        <v>41</v>
      </c>
      <c r="C9" s="9">
        <v>0.3125</v>
      </c>
      <c r="D9" s="10">
        <v>0.66666666666666663</v>
      </c>
      <c r="E9" s="32">
        <f>D9-C9</f>
        <v>0.35416666666666663</v>
      </c>
      <c r="F9">
        <f>HOUR(E9)</f>
        <v>8</v>
      </c>
      <c r="G9">
        <f>MINUTE(E9)</f>
        <v>30</v>
      </c>
    </row>
    <row r="10" spans="1:9" ht="14.4" x14ac:dyDescent="0.3">
      <c r="A10" t="s">
        <v>14</v>
      </c>
      <c r="B10" s="37">
        <f>elevdage!AQ18</f>
        <v>39</v>
      </c>
      <c r="C10" s="11">
        <v>0.3125</v>
      </c>
      <c r="D10" s="12">
        <v>0.58333333333333337</v>
      </c>
      <c r="E10" s="32">
        <f>D10-C10</f>
        <v>0.27083333333333337</v>
      </c>
      <c r="F10">
        <f>HOUR(E10)</f>
        <v>6</v>
      </c>
      <c r="G10">
        <f>MINUTE(E10)</f>
        <v>30</v>
      </c>
    </row>
    <row r="11" spans="1:9" ht="14.4" x14ac:dyDescent="0.3">
      <c r="E11" s="21">
        <f>(F11*60)+G11</f>
        <v>2285</v>
      </c>
      <c r="F11">
        <f>SUM(F6:F10)</f>
        <v>36</v>
      </c>
      <c r="G11">
        <f>SUM(G6:G10)</f>
        <v>125</v>
      </c>
    </row>
    <row r="12" spans="1:9" x14ac:dyDescent="0.35">
      <c r="E12" s="21"/>
      <c r="F12" s="47" t="s">
        <v>34</v>
      </c>
      <c r="G12" s="47"/>
      <c r="H12" s="6">
        <f>E11/60</f>
        <v>38.083333333333336</v>
      </c>
      <c r="I12" t="s">
        <v>17</v>
      </c>
    </row>
    <row r="13" spans="1:9" ht="14.4" x14ac:dyDescent="0.3">
      <c r="E13" s="21"/>
      <c r="F13" s="4" t="s">
        <v>17</v>
      </c>
      <c r="G13" s="4" t="s">
        <v>18</v>
      </c>
    </row>
    <row r="14" spans="1:9" x14ac:dyDescent="0.35">
      <c r="A14" t="s">
        <v>21</v>
      </c>
      <c r="C14" s="13">
        <v>0.375</v>
      </c>
      <c r="D14" s="14">
        <v>0.375</v>
      </c>
      <c r="E14" s="32">
        <f>D14-C14</f>
        <v>0</v>
      </c>
      <c r="F14">
        <f>HOUR(E14)</f>
        <v>0</v>
      </c>
      <c r="G14">
        <f>MINUTE(E14)</f>
        <v>0</v>
      </c>
    </row>
    <row r="15" spans="1:9" x14ac:dyDescent="0.35">
      <c r="C15" s="3"/>
      <c r="D15" s="4" t="s">
        <v>19</v>
      </c>
      <c r="E15" s="33">
        <f>((F14*60)+G14)*0.75</f>
        <v>0</v>
      </c>
      <c r="F15">
        <f>INT(E15/60)</f>
        <v>0</v>
      </c>
      <c r="G15">
        <f>E15-(F15*60)</f>
        <v>0</v>
      </c>
    </row>
    <row r="16" spans="1:9" ht="15" thickBot="1" x14ac:dyDescent="0.35">
      <c r="D16" s="4" t="s">
        <v>20</v>
      </c>
      <c r="E16" s="21"/>
      <c r="F16" s="16">
        <f>INT(((F14+F15)*60+G14+G15)/60)</f>
        <v>0</v>
      </c>
      <c r="G16" s="16">
        <f>((INT((F14+F15)*60+G14+G15)/60)-F16)*60</f>
        <v>0</v>
      </c>
    </row>
    <row r="17" spans="1:7" ht="15" thickTop="1" x14ac:dyDescent="0.3">
      <c r="A17" t="s">
        <v>22</v>
      </c>
      <c r="B17" t="s">
        <v>10</v>
      </c>
      <c r="C17">
        <f>B6*F6</f>
        <v>228</v>
      </c>
      <c r="D17">
        <f>B6*G6</f>
        <v>950</v>
      </c>
      <c r="E17" s="21"/>
    </row>
    <row r="18" spans="1:7" ht="14.4" x14ac:dyDescent="0.3">
      <c r="B18" t="s">
        <v>11</v>
      </c>
      <c r="C18">
        <f>B7*F7</f>
        <v>369</v>
      </c>
      <c r="D18">
        <f>B7*G7</f>
        <v>410</v>
      </c>
      <c r="E18" s="21"/>
    </row>
    <row r="19" spans="1:7" ht="14.4" x14ac:dyDescent="0.3">
      <c r="B19" t="s">
        <v>12</v>
      </c>
      <c r="C19">
        <f>B8*F8</f>
        <v>287</v>
      </c>
      <c r="D19">
        <f>B8*G8</f>
        <v>1230</v>
      </c>
      <c r="E19" s="21"/>
    </row>
    <row r="20" spans="1:7" ht="14.4" x14ac:dyDescent="0.3">
      <c r="B20" t="s">
        <v>13</v>
      </c>
      <c r="C20">
        <f>B9*F9</f>
        <v>328</v>
      </c>
      <c r="D20">
        <f>B9*G9</f>
        <v>1230</v>
      </c>
      <c r="E20" s="21"/>
    </row>
    <row r="21" spans="1:7" ht="14.4" x14ac:dyDescent="0.3">
      <c r="B21" t="s">
        <v>14</v>
      </c>
      <c r="C21">
        <f>B10*F10</f>
        <v>234</v>
      </c>
      <c r="D21">
        <f>B10*G10</f>
        <v>1170</v>
      </c>
      <c r="E21" s="21"/>
      <c r="F21" s="4" t="s">
        <v>17</v>
      </c>
      <c r="G21" s="4" t="s">
        <v>18</v>
      </c>
    </row>
    <row r="22" spans="1:7" ht="14.4" x14ac:dyDescent="0.3">
      <c r="C22">
        <f>SUM(C17:C21)</f>
        <v>1446</v>
      </c>
      <c r="D22">
        <f>SUM(D17:D21)</f>
        <v>4990</v>
      </c>
      <c r="E22" s="21">
        <f>(C22*60)+D22</f>
        <v>91750</v>
      </c>
      <c r="F22">
        <f>INT(E22/60)</f>
        <v>1529</v>
      </c>
      <c r="G22">
        <f>E22-(F22*60)</f>
        <v>10</v>
      </c>
    </row>
    <row r="23" spans="1:7" ht="14.4" x14ac:dyDescent="0.3">
      <c r="E23" s="20"/>
      <c r="F23" s="6">
        <f>F22+G22/60</f>
        <v>1529.1666666666667</v>
      </c>
      <c r="G23" t="s">
        <v>37</v>
      </c>
    </row>
    <row r="24" spans="1:7" ht="14.4" x14ac:dyDescent="0.3">
      <c r="A24" t="s">
        <v>24</v>
      </c>
      <c r="F24" s="2">
        <v>0</v>
      </c>
      <c r="G24" t="s">
        <v>37</v>
      </c>
    </row>
    <row r="25" spans="1:7" x14ac:dyDescent="0.35">
      <c r="A25" t="s">
        <v>23</v>
      </c>
      <c r="F25" s="15">
        <v>70</v>
      </c>
      <c r="G25" t="s">
        <v>37</v>
      </c>
    </row>
    <row r="26" spans="1:7" x14ac:dyDescent="0.35">
      <c r="A26" t="s">
        <v>28</v>
      </c>
      <c r="F26" s="40">
        <f>F16+G16/60</f>
        <v>0</v>
      </c>
      <c r="G26" t="s">
        <v>37</v>
      </c>
    </row>
    <row r="27" spans="1:7" x14ac:dyDescent="0.35">
      <c r="A27" t="s">
        <v>26</v>
      </c>
      <c r="F27" s="2">
        <v>80</v>
      </c>
      <c r="G27" t="s">
        <v>37</v>
      </c>
    </row>
    <row r="28" spans="1:7" x14ac:dyDescent="0.35">
      <c r="A28" t="s">
        <v>38</v>
      </c>
      <c r="E28" s="39"/>
      <c r="F28" s="38">
        <f>IF(E28=1,1.75*D3,IF(E28=0,0))</f>
        <v>0</v>
      </c>
      <c r="G28" t="s">
        <v>37</v>
      </c>
    </row>
    <row r="29" spans="1:7" x14ac:dyDescent="0.35">
      <c r="A29" t="s">
        <v>31</v>
      </c>
      <c r="F29" s="2">
        <v>0</v>
      </c>
      <c r="G29" t="s">
        <v>37</v>
      </c>
    </row>
    <row r="31" spans="1:7" ht="19" thickBot="1" x14ac:dyDescent="0.5">
      <c r="A31" s="18" t="s">
        <v>25</v>
      </c>
      <c r="B31" s="18"/>
      <c r="C31" s="22">
        <f>SUM(F23:F29)</f>
        <v>1679.1666666666667</v>
      </c>
      <c r="D31" s="19" t="s">
        <v>17</v>
      </c>
      <c r="E31" s="23"/>
      <c r="F31" s="24"/>
      <c r="G31" s="24"/>
    </row>
    <row r="32" spans="1:7" ht="7.25" customHeight="1" thickTop="1" x14ac:dyDescent="0.35">
      <c r="E32" s="25"/>
      <c r="F32" s="26"/>
      <c r="G32" s="26"/>
    </row>
    <row r="33" spans="1:7" ht="19" thickBot="1" x14ac:dyDescent="0.5">
      <c r="A33" s="18" t="s">
        <v>58</v>
      </c>
      <c r="B33" s="18"/>
      <c r="C33" s="98">
        <f>C31-F3</f>
        <v>-0.83333333333325754</v>
      </c>
      <c r="D33" s="19" t="s">
        <v>17</v>
      </c>
      <c r="E33" s="23"/>
      <c r="F33" s="24"/>
      <c r="G33" s="24"/>
    </row>
    <row r="34" spans="1:7" ht="15" thickTop="1" x14ac:dyDescent="0.35">
      <c r="E34" s="27"/>
      <c r="F34" s="28"/>
      <c r="G34" s="28"/>
    </row>
    <row r="40" spans="1:7" x14ac:dyDescent="0.35">
      <c r="A40" t="s">
        <v>46</v>
      </c>
    </row>
  </sheetData>
  <mergeCells count="3">
    <mergeCell ref="A1:G1"/>
    <mergeCell ref="F12:G12"/>
    <mergeCell ref="A2:C2"/>
  </mergeCells>
  <pageMargins left="0.7" right="0.7" top="0.75" bottom="0.75" header="0.3" footer="0.3"/>
  <pageSetup paperSize="9" orientation="portrait" r:id="rId1"/>
  <headerFooter>
    <oddFooter>&amp;C&amp;Z&amp;F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0"/>
  <sheetViews>
    <sheetView zoomScaleNormal="100" workbookViewId="0">
      <selection activeCell="AQ20" sqref="AQ20"/>
    </sheetView>
  </sheetViews>
  <sheetFormatPr defaultRowHeight="14.5" x14ac:dyDescent="0.35"/>
  <cols>
    <col min="1" max="33" width="2.81640625" customWidth="1"/>
    <col min="34" max="45" width="3.81640625" customWidth="1"/>
  </cols>
  <sheetData>
    <row r="1" spans="1:43" ht="19.25" customHeight="1" x14ac:dyDescent="0.35">
      <c r="A1" s="55">
        <v>2019</v>
      </c>
      <c r="B1" s="55"/>
      <c r="C1" s="55"/>
      <c r="P1" s="55">
        <v>2020</v>
      </c>
      <c r="Q1" s="55"/>
      <c r="R1" s="55"/>
    </row>
    <row r="2" spans="1:43" ht="14" customHeight="1" x14ac:dyDescent="0.35">
      <c r="A2" s="52" t="s">
        <v>39</v>
      </c>
      <c r="B2" s="52"/>
      <c r="C2" s="52"/>
      <c r="D2" s="52" t="s">
        <v>40</v>
      </c>
      <c r="E2" s="52"/>
      <c r="F2" s="52"/>
      <c r="G2" s="52" t="s">
        <v>41</v>
      </c>
      <c r="H2" s="52"/>
      <c r="I2" s="52"/>
      <c r="J2" s="52" t="s">
        <v>42</v>
      </c>
      <c r="K2" s="52"/>
      <c r="L2" s="52"/>
      <c r="M2" s="52" t="s">
        <v>43</v>
      </c>
      <c r="N2" s="52"/>
      <c r="O2" s="53"/>
      <c r="P2" s="54" t="s">
        <v>44</v>
      </c>
      <c r="Q2" s="51"/>
      <c r="R2" s="51"/>
      <c r="S2" s="51" t="s">
        <v>45</v>
      </c>
      <c r="T2" s="51"/>
      <c r="U2" s="51"/>
      <c r="V2" s="51" t="s">
        <v>0</v>
      </c>
      <c r="W2" s="51"/>
      <c r="X2" s="51"/>
      <c r="Y2" s="51" t="s">
        <v>1</v>
      </c>
      <c r="Z2" s="51"/>
      <c r="AA2" s="51"/>
      <c r="AB2" s="51" t="s">
        <v>2</v>
      </c>
      <c r="AC2" s="51"/>
      <c r="AD2" s="51"/>
      <c r="AE2" s="51" t="s">
        <v>3</v>
      </c>
      <c r="AF2" s="51"/>
      <c r="AG2" s="51"/>
    </row>
    <row r="3" spans="1:43" ht="14" customHeight="1" x14ac:dyDescent="0.35">
      <c r="A3" s="88" t="s">
        <v>6</v>
      </c>
      <c r="B3" s="89">
        <v>1</v>
      </c>
      <c r="C3" s="90"/>
      <c r="D3" s="41" t="s">
        <v>55</v>
      </c>
      <c r="E3" s="59">
        <v>1</v>
      </c>
      <c r="F3" s="60"/>
      <c r="G3" s="79" t="s">
        <v>6</v>
      </c>
      <c r="H3" s="80">
        <v>1</v>
      </c>
      <c r="I3" s="81"/>
      <c r="J3" s="80" t="s">
        <v>8</v>
      </c>
      <c r="K3" s="80">
        <v>1</v>
      </c>
      <c r="L3" s="80"/>
      <c r="M3" s="41" t="s">
        <v>55</v>
      </c>
      <c r="N3" s="59">
        <v>1</v>
      </c>
      <c r="O3" s="60"/>
      <c r="P3" s="88" t="s">
        <v>7</v>
      </c>
      <c r="Q3" s="89">
        <v>1</v>
      </c>
      <c r="R3" s="89"/>
      <c r="S3" s="68" t="s">
        <v>56</v>
      </c>
      <c r="T3" s="69">
        <v>1</v>
      </c>
      <c r="U3" s="70"/>
      <c r="V3" s="41" t="s">
        <v>55</v>
      </c>
      <c r="W3" s="59">
        <v>1</v>
      </c>
      <c r="X3" s="60"/>
      <c r="Y3" s="79" t="s">
        <v>7</v>
      </c>
      <c r="Z3" s="80">
        <v>1</v>
      </c>
      <c r="AA3" s="81"/>
      <c r="AB3" s="80" t="s">
        <v>8</v>
      </c>
      <c r="AC3" s="80">
        <v>1</v>
      </c>
      <c r="AD3" s="80"/>
      <c r="AE3" s="88" t="s">
        <v>5</v>
      </c>
      <c r="AF3" s="89">
        <v>1</v>
      </c>
      <c r="AG3" s="90">
        <v>23</v>
      </c>
      <c r="AI3" s="1" t="s">
        <v>4</v>
      </c>
      <c r="AJ3" s="1"/>
      <c r="AK3" s="1" t="s">
        <v>5</v>
      </c>
      <c r="AL3" s="1" t="s">
        <v>6</v>
      </c>
      <c r="AM3" s="1" t="s">
        <v>7</v>
      </c>
      <c r="AN3" s="1" t="s">
        <v>6</v>
      </c>
      <c r="AO3" s="1" t="s">
        <v>8</v>
      </c>
    </row>
    <row r="4" spans="1:43" ht="14" customHeight="1" x14ac:dyDescent="0.35">
      <c r="A4" s="91" t="s">
        <v>8</v>
      </c>
      <c r="B4" s="92">
        <v>2</v>
      </c>
      <c r="C4" s="93"/>
      <c r="D4" s="77" t="s">
        <v>5</v>
      </c>
      <c r="E4" s="77">
        <v>2</v>
      </c>
      <c r="F4" s="77">
        <v>36</v>
      </c>
      <c r="G4" s="76" t="s">
        <v>7</v>
      </c>
      <c r="H4" s="77">
        <v>2</v>
      </c>
      <c r="I4" s="78"/>
      <c r="J4" s="61" t="s">
        <v>56</v>
      </c>
      <c r="K4" s="61">
        <v>2</v>
      </c>
      <c r="L4" s="61"/>
      <c r="M4" s="76" t="s">
        <v>5</v>
      </c>
      <c r="N4" s="77">
        <v>2</v>
      </c>
      <c r="O4" s="78">
        <v>49</v>
      </c>
      <c r="P4" s="76" t="s">
        <v>6</v>
      </c>
      <c r="Q4" s="77">
        <v>2</v>
      </c>
      <c r="R4" s="77"/>
      <c r="S4" s="64" t="s">
        <v>55</v>
      </c>
      <c r="T4" s="65">
        <v>2</v>
      </c>
      <c r="U4" s="66"/>
      <c r="V4" s="77" t="s">
        <v>5</v>
      </c>
      <c r="W4" s="77">
        <v>2</v>
      </c>
      <c r="X4" s="77">
        <v>10</v>
      </c>
      <c r="Y4" s="76" t="s">
        <v>6</v>
      </c>
      <c r="Z4" s="77">
        <v>2</v>
      </c>
      <c r="AA4" s="78"/>
      <c r="AB4" s="61" t="s">
        <v>56</v>
      </c>
      <c r="AC4" s="61">
        <v>2</v>
      </c>
      <c r="AD4" s="61"/>
      <c r="AE4" s="76" t="s">
        <v>6</v>
      </c>
      <c r="AF4" s="77">
        <v>2</v>
      </c>
      <c r="AG4" s="78"/>
      <c r="AI4" s="1">
        <v>33</v>
      </c>
      <c r="AJ4" s="1"/>
      <c r="AK4" s="1"/>
      <c r="AL4" s="2"/>
      <c r="AM4" s="2"/>
      <c r="AN4" s="2"/>
      <c r="AO4" s="2"/>
    </row>
    <row r="5" spans="1:43" ht="14" customHeight="1" x14ac:dyDescent="0.35">
      <c r="A5" s="62" t="s">
        <v>56</v>
      </c>
      <c r="B5" s="61">
        <v>3</v>
      </c>
      <c r="C5" s="63"/>
      <c r="D5" s="77" t="s">
        <v>6</v>
      </c>
      <c r="E5" s="77">
        <v>3</v>
      </c>
      <c r="F5" s="77"/>
      <c r="G5" s="76" t="s">
        <v>6</v>
      </c>
      <c r="H5" s="77">
        <v>3</v>
      </c>
      <c r="I5" s="78"/>
      <c r="J5" s="64" t="s">
        <v>55</v>
      </c>
      <c r="K5" s="65">
        <v>3</v>
      </c>
      <c r="L5" s="66"/>
      <c r="M5" s="76" t="s">
        <v>6</v>
      </c>
      <c r="N5" s="77">
        <v>3</v>
      </c>
      <c r="O5" s="78"/>
      <c r="P5" s="76" t="s">
        <v>8</v>
      </c>
      <c r="Q5" s="77">
        <v>3</v>
      </c>
      <c r="R5" s="77"/>
      <c r="S5" s="76" t="s">
        <v>5</v>
      </c>
      <c r="T5" s="77">
        <v>3</v>
      </c>
      <c r="U5" s="78">
        <v>6</v>
      </c>
      <c r="V5" s="77" t="s">
        <v>6</v>
      </c>
      <c r="W5" s="77">
        <v>3</v>
      </c>
      <c r="X5" s="77"/>
      <c r="Y5" s="76" t="s">
        <v>8</v>
      </c>
      <c r="Z5" s="77">
        <v>3</v>
      </c>
      <c r="AA5" s="78"/>
      <c r="AB5" s="65" t="s">
        <v>55</v>
      </c>
      <c r="AC5" s="65">
        <v>3</v>
      </c>
      <c r="AD5" s="65"/>
      <c r="AE5" s="76" t="s">
        <v>7</v>
      </c>
      <c r="AF5" s="77">
        <v>3</v>
      </c>
      <c r="AG5" s="78"/>
      <c r="AI5" s="1">
        <v>1</v>
      </c>
      <c r="AJ5" s="1"/>
      <c r="AK5" s="38"/>
      <c r="AL5" s="38"/>
      <c r="AM5" s="97"/>
      <c r="AN5" s="2"/>
      <c r="AO5" s="2"/>
    </row>
    <row r="6" spans="1:43" ht="14" customHeight="1" x14ac:dyDescent="0.35">
      <c r="A6" s="64" t="s">
        <v>55</v>
      </c>
      <c r="B6" s="65">
        <v>4</v>
      </c>
      <c r="C6" s="66"/>
      <c r="D6" s="77" t="s">
        <v>7</v>
      </c>
      <c r="E6" s="77">
        <v>4</v>
      </c>
      <c r="F6" s="77"/>
      <c r="G6" s="76" t="s">
        <v>8</v>
      </c>
      <c r="H6" s="77">
        <v>4</v>
      </c>
      <c r="I6" s="78"/>
      <c r="J6" s="77" t="s">
        <v>5</v>
      </c>
      <c r="K6" s="77">
        <v>4</v>
      </c>
      <c r="L6" s="77">
        <v>45</v>
      </c>
      <c r="M6" s="76" t="s">
        <v>7</v>
      </c>
      <c r="N6" s="77">
        <v>4</v>
      </c>
      <c r="O6" s="78"/>
      <c r="P6" s="62" t="s">
        <v>56</v>
      </c>
      <c r="Q6" s="61">
        <v>4</v>
      </c>
      <c r="R6" s="61"/>
      <c r="S6" s="76" t="s">
        <v>6</v>
      </c>
      <c r="T6" s="77">
        <v>4</v>
      </c>
      <c r="U6" s="78"/>
      <c r="V6" s="77" t="s">
        <v>7</v>
      </c>
      <c r="W6" s="77">
        <v>4</v>
      </c>
      <c r="X6" s="77"/>
      <c r="Y6" s="62" t="s">
        <v>56</v>
      </c>
      <c r="Z6" s="61">
        <v>4</v>
      </c>
      <c r="AA6" s="63"/>
      <c r="AB6" s="77" t="s">
        <v>5</v>
      </c>
      <c r="AC6" s="77">
        <v>4</v>
      </c>
      <c r="AD6" s="77">
        <v>19</v>
      </c>
      <c r="AE6" s="76" t="s">
        <v>6</v>
      </c>
      <c r="AF6" s="77">
        <v>4</v>
      </c>
      <c r="AG6" s="78"/>
      <c r="AI6" s="1">
        <v>16</v>
      </c>
      <c r="AJ6" s="1"/>
      <c r="AK6" s="38"/>
      <c r="AL6" s="2"/>
      <c r="AM6" s="2"/>
      <c r="AN6" s="2"/>
      <c r="AO6" s="2"/>
    </row>
    <row r="7" spans="1:43" ht="14" customHeight="1" x14ac:dyDescent="0.35">
      <c r="A7" s="91" t="s">
        <v>5</v>
      </c>
      <c r="B7" s="92">
        <v>5</v>
      </c>
      <c r="C7" s="93">
        <v>32</v>
      </c>
      <c r="D7" s="77" t="s">
        <v>6</v>
      </c>
      <c r="E7" s="77">
        <v>5</v>
      </c>
      <c r="F7" s="77"/>
      <c r="G7" s="62" t="s">
        <v>56</v>
      </c>
      <c r="H7" s="61">
        <v>5</v>
      </c>
      <c r="I7" s="63"/>
      <c r="J7" s="77" t="s">
        <v>6</v>
      </c>
      <c r="K7" s="77">
        <v>5</v>
      </c>
      <c r="L7" s="77"/>
      <c r="M7" s="76" t="s">
        <v>6</v>
      </c>
      <c r="N7" s="77">
        <v>5</v>
      </c>
      <c r="O7" s="78"/>
      <c r="P7" s="64" t="s">
        <v>55</v>
      </c>
      <c r="Q7" s="65">
        <v>5</v>
      </c>
      <c r="R7" s="66"/>
      <c r="S7" s="76" t="s">
        <v>7</v>
      </c>
      <c r="T7" s="77">
        <v>5</v>
      </c>
      <c r="U7" s="78"/>
      <c r="V7" s="77" t="s">
        <v>6</v>
      </c>
      <c r="W7" s="77">
        <v>5</v>
      </c>
      <c r="X7" s="77"/>
      <c r="Y7" s="64" t="s">
        <v>55</v>
      </c>
      <c r="Z7" s="65">
        <v>5</v>
      </c>
      <c r="AA7" s="66"/>
      <c r="AB7" s="77" t="s">
        <v>6</v>
      </c>
      <c r="AC7" s="77">
        <v>5</v>
      </c>
      <c r="AD7" s="77"/>
      <c r="AE7" s="91" t="s">
        <v>8</v>
      </c>
      <c r="AF7" s="92">
        <v>5</v>
      </c>
      <c r="AG7" s="93"/>
      <c r="AI7" s="1">
        <v>19</v>
      </c>
      <c r="AJ7" s="1"/>
      <c r="AK7" s="2"/>
      <c r="AL7" s="2"/>
      <c r="AM7" s="2"/>
      <c r="AN7" s="2"/>
      <c r="AO7" s="38"/>
    </row>
    <row r="8" spans="1:43" ht="14" customHeight="1" x14ac:dyDescent="0.35">
      <c r="A8" s="91" t="s">
        <v>6</v>
      </c>
      <c r="B8" s="92">
        <v>6</v>
      </c>
      <c r="C8" s="93"/>
      <c r="D8" s="77" t="s">
        <v>8</v>
      </c>
      <c r="E8" s="77">
        <v>6</v>
      </c>
      <c r="F8" s="77"/>
      <c r="G8" s="64" t="s">
        <v>55</v>
      </c>
      <c r="H8" s="65">
        <v>6</v>
      </c>
      <c r="I8" s="66"/>
      <c r="J8" s="77" t="s">
        <v>7</v>
      </c>
      <c r="K8" s="77">
        <v>6</v>
      </c>
      <c r="L8" s="77"/>
      <c r="M8" s="76" t="s">
        <v>8</v>
      </c>
      <c r="N8" s="77">
        <v>6</v>
      </c>
      <c r="O8" s="78"/>
      <c r="P8" s="76" t="s">
        <v>5</v>
      </c>
      <c r="Q8" s="77">
        <v>6</v>
      </c>
      <c r="R8" s="77">
        <v>2</v>
      </c>
      <c r="S8" s="76" t="s">
        <v>6</v>
      </c>
      <c r="T8" s="77">
        <v>6</v>
      </c>
      <c r="U8" s="78"/>
      <c r="V8" s="77" t="s">
        <v>8</v>
      </c>
      <c r="W8" s="77">
        <v>6</v>
      </c>
      <c r="X8" s="77"/>
      <c r="Y8" s="91" t="s">
        <v>5</v>
      </c>
      <c r="Z8" s="92">
        <v>6</v>
      </c>
      <c r="AA8" s="93">
        <v>15</v>
      </c>
      <c r="AB8" s="77" t="s">
        <v>7</v>
      </c>
      <c r="AC8" s="77">
        <v>6</v>
      </c>
      <c r="AD8" s="77"/>
      <c r="AE8" s="62" t="s">
        <v>56</v>
      </c>
      <c r="AF8" s="61">
        <v>6</v>
      </c>
      <c r="AG8" s="63"/>
      <c r="AI8" s="1">
        <v>21</v>
      </c>
      <c r="AJ8" s="1"/>
      <c r="AK8" s="2"/>
      <c r="AL8" s="2"/>
      <c r="AM8" s="2"/>
      <c r="AN8" s="38"/>
      <c r="AO8" s="38"/>
    </row>
    <row r="9" spans="1:43" ht="14" customHeight="1" x14ac:dyDescent="0.35">
      <c r="A9" s="91" t="s">
        <v>7</v>
      </c>
      <c r="B9" s="92">
        <v>7</v>
      </c>
      <c r="C9" s="93"/>
      <c r="D9" s="61" t="s">
        <v>56</v>
      </c>
      <c r="E9" s="61">
        <v>7</v>
      </c>
      <c r="F9" s="61"/>
      <c r="G9" s="76" t="s">
        <v>5</v>
      </c>
      <c r="H9" s="77">
        <v>7</v>
      </c>
      <c r="I9" s="78">
        <v>41</v>
      </c>
      <c r="J9" s="77" t="s">
        <v>6</v>
      </c>
      <c r="K9" s="77">
        <v>7</v>
      </c>
      <c r="L9" s="77"/>
      <c r="M9" s="62" t="s">
        <v>56</v>
      </c>
      <c r="N9" s="61">
        <v>7</v>
      </c>
      <c r="O9" s="63"/>
      <c r="P9" s="76" t="s">
        <v>6</v>
      </c>
      <c r="Q9" s="77">
        <v>7</v>
      </c>
      <c r="R9" s="77"/>
      <c r="S9" s="76" t="s">
        <v>8</v>
      </c>
      <c r="T9" s="77">
        <v>7</v>
      </c>
      <c r="U9" s="78"/>
      <c r="V9" s="61" t="s">
        <v>56</v>
      </c>
      <c r="W9" s="61">
        <v>7</v>
      </c>
      <c r="X9" s="61"/>
      <c r="Y9" s="91" t="s">
        <v>6</v>
      </c>
      <c r="Z9" s="92">
        <v>7</v>
      </c>
      <c r="AA9" s="93"/>
      <c r="AB9" s="77" t="s">
        <v>6</v>
      </c>
      <c r="AC9" s="77">
        <v>7</v>
      </c>
      <c r="AD9" s="77"/>
      <c r="AE9" s="64" t="s">
        <v>55</v>
      </c>
      <c r="AF9" s="65">
        <v>7</v>
      </c>
      <c r="AG9" s="66"/>
      <c r="AI9" s="1">
        <v>23</v>
      </c>
      <c r="AJ9" s="1"/>
      <c r="AK9" s="97"/>
      <c r="AL9" s="2"/>
      <c r="AM9" s="2"/>
      <c r="AN9" s="2"/>
      <c r="AO9" s="97"/>
    </row>
    <row r="10" spans="1:43" ht="14" customHeight="1" x14ac:dyDescent="0.35">
      <c r="A10" s="91" t="s">
        <v>6</v>
      </c>
      <c r="B10" s="92">
        <v>8</v>
      </c>
      <c r="C10" s="93"/>
      <c r="D10" s="64" t="s">
        <v>55</v>
      </c>
      <c r="E10" s="65">
        <v>8</v>
      </c>
      <c r="F10" s="66"/>
      <c r="G10" s="76" t="s">
        <v>6</v>
      </c>
      <c r="H10" s="77">
        <v>8</v>
      </c>
      <c r="I10" s="78"/>
      <c r="J10" s="77" t="s">
        <v>8</v>
      </c>
      <c r="K10" s="77">
        <v>8</v>
      </c>
      <c r="L10" s="77"/>
      <c r="M10" s="64" t="s">
        <v>55</v>
      </c>
      <c r="N10" s="65">
        <v>8</v>
      </c>
      <c r="O10" s="66"/>
      <c r="P10" s="76" t="s">
        <v>7</v>
      </c>
      <c r="Q10" s="77">
        <v>8</v>
      </c>
      <c r="R10" s="77"/>
      <c r="S10" s="62" t="s">
        <v>56</v>
      </c>
      <c r="T10" s="61">
        <v>8</v>
      </c>
      <c r="U10" s="63"/>
      <c r="V10" s="62" t="s">
        <v>55</v>
      </c>
      <c r="W10" s="61">
        <v>8</v>
      </c>
      <c r="X10" s="63"/>
      <c r="Y10" s="91" t="s">
        <v>7</v>
      </c>
      <c r="Z10" s="92">
        <v>8</v>
      </c>
      <c r="AA10" s="93"/>
      <c r="AB10" s="92" t="s">
        <v>8</v>
      </c>
      <c r="AC10" s="92">
        <v>8</v>
      </c>
      <c r="AD10" s="92"/>
      <c r="AE10" s="76" t="s">
        <v>5</v>
      </c>
      <c r="AF10" s="77">
        <v>8</v>
      </c>
      <c r="AG10" s="78">
        <v>24</v>
      </c>
      <c r="AI10" s="1"/>
      <c r="AJ10" s="1"/>
      <c r="AK10" s="38"/>
      <c r="AL10" s="97"/>
      <c r="AM10" s="97"/>
      <c r="AN10" s="97"/>
      <c r="AO10" s="97"/>
    </row>
    <row r="11" spans="1:43" ht="14" customHeight="1" x14ac:dyDescent="0.35">
      <c r="A11" s="91" t="s">
        <v>8</v>
      </c>
      <c r="B11" s="92">
        <v>9</v>
      </c>
      <c r="C11" s="93"/>
      <c r="D11" s="77" t="s">
        <v>5</v>
      </c>
      <c r="E11" s="77">
        <v>9</v>
      </c>
      <c r="F11" s="77">
        <v>37</v>
      </c>
      <c r="G11" s="76" t="s">
        <v>7</v>
      </c>
      <c r="H11" s="77">
        <v>9</v>
      </c>
      <c r="I11" s="78"/>
      <c r="J11" s="61" t="s">
        <v>56</v>
      </c>
      <c r="K11" s="61">
        <v>9</v>
      </c>
      <c r="L11" s="61"/>
      <c r="M11" s="76" t="s">
        <v>5</v>
      </c>
      <c r="N11" s="77">
        <v>9</v>
      </c>
      <c r="O11" s="78">
        <v>50</v>
      </c>
      <c r="P11" s="76" t="s">
        <v>6</v>
      </c>
      <c r="Q11" s="77">
        <v>9</v>
      </c>
      <c r="R11" s="77"/>
      <c r="S11" s="64" t="s">
        <v>55</v>
      </c>
      <c r="T11" s="65">
        <v>9</v>
      </c>
      <c r="U11" s="66"/>
      <c r="V11" s="79" t="s">
        <v>5</v>
      </c>
      <c r="W11" s="80">
        <v>9</v>
      </c>
      <c r="X11" s="81">
        <v>11</v>
      </c>
      <c r="Y11" s="92" t="s">
        <v>6</v>
      </c>
      <c r="Z11" s="92">
        <v>9</v>
      </c>
      <c r="AA11" s="93"/>
      <c r="AB11" s="61" t="s">
        <v>56</v>
      </c>
      <c r="AC11" s="61">
        <v>9</v>
      </c>
      <c r="AD11" s="61"/>
      <c r="AE11" s="76" t="s">
        <v>6</v>
      </c>
      <c r="AF11" s="77">
        <v>9</v>
      </c>
      <c r="AG11" s="78"/>
      <c r="AI11" s="1"/>
      <c r="AJ11" s="1"/>
      <c r="AK11" s="1">
        <v>2</v>
      </c>
      <c r="AL11" s="1">
        <v>5</v>
      </c>
      <c r="AM11" s="1">
        <v>5</v>
      </c>
      <c r="AN11" s="1">
        <v>5</v>
      </c>
      <c r="AO11" s="1">
        <v>3</v>
      </c>
    </row>
    <row r="12" spans="1:43" ht="14" customHeight="1" x14ac:dyDescent="0.35">
      <c r="A12" s="62" t="s">
        <v>56</v>
      </c>
      <c r="B12" s="61">
        <v>10</v>
      </c>
      <c r="C12" s="63"/>
      <c r="D12" s="77" t="s">
        <v>6</v>
      </c>
      <c r="E12" s="77">
        <v>10</v>
      </c>
      <c r="F12" s="77"/>
      <c r="G12" s="76" t="s">
        <v>6</v>
      </c>
      <c r="H12" s="77">
        <v>10</v>
      </c>
      <c r="I12" s="78"/>
      <c r="J12" s="64" t="s">
        <v>55</v>
      </c>
      <c r="K12" s="65">
        <v>10</v>
      </c>
      <c r="L12" s="66"/>
      <c r="M12" s="76" t="s">
        <v>6</v>
      </c>
      <c r="N12" s="77">
        <v>10</v>
      </c>
      <c r="O12" s="78"/>
      <c r="P12" s="76" t="s">
        <v>8</v>
      </c>
      <c r="Q12" s="77">
        <v>10</v>
      </c>
      <c r="R12" s="77"/>
      <c r="S12" s="91" t="s">
        <v>5</v>
      </c>
      <c r="T12" s="92">
        <v>10</v>
      </c>
      <c r="U12" s="93">
        <v>7</v>
      </c>
      <c r="V12" s="76" t="s">
        <v>6</v>
      </c>
      <c r="W12" s="77">
        <v>10</v>
      </c>
      <c r="X12" s="78"/>
      <c r="Y12" s="92" t="s">
        <v>8</v>
      </c>
      <c r="Z12" s="92">
        <v>10</v>
      </c>
      <c r="AA12" s="93"/>
      <c r="AB12" s="65" t="s">
        <v>55</v>
      </c>
      <c r="AC12" s="65">
        <v>10</v>
      </c>
      <c r="AD12" s="65"/>
      <c r="AE12" s="76" t="s">
        <v>7</v>
      </c>
      <c r="AF12" s="77">
        <v>10</v>
      </c>
      <c r="AG12" s="78"/>
      <c r="AI12" t="s">
        <v>47</v>
      </c>
      <c r="AP12">
        <f>SUM(AK11:AO11)</f>
        <v>20</v>
      </c>
      <c r="AQ12" t="s">
        <v>9</v>
      </c>
    </row>
    <row r="13" spans="1:43" ht="14" customHeight="1" x14ac:dyDescent="0.35">
      <c r="A13" s="64" t="s">
        <v>55</v>
      </c>
      <c r="B13" s="65">
        <v>11</v>
      </c>
      <c r="C13" s="66"/>
      <c r="D13" s="77" t="s">
        <v>7</v>
      </c>
      <c r="E13" s="77">
        <v>11</v>
      </c>
      <c r="F13" s="77"/>
      <c r="G13" s="76" t="s">
        <v>8</v>
      </c>
      <c r="H13" s="77">
        <v>11</v>
      </c>
      <c r="I13" s="78"/>
      <c r="J13" s="77" t="s">
        <v>5</v>
      </c>
      <c r="K13" s="77">
        <v>11</v>
      </c>
      <c r="L13" s="77">
        <v>46</v>
      </c>
      <c r="M13" s="76" t="s">
        <v>7</v>
      </c>
      <c r="N13" s="77">
        <v>11</v>
      </c>
      <c r="O13" s="78"/>
      <c r="P13" s="62" t="s">
        <v>56</v>
      </c>
      <c r="Q13" s="61">
        <v>11</v>
      </c>
      <c r="R13" s="61"/>
      <c r="S13" s="91" t="s">
        <v>6</v>
      </c>
      <c r="T13" s="92">
        <v>11</v>
      </c>
      <c r="U13" s="93"/>
      <c r="V13" s="76" t="s">
        <v>7</v>
      </c>
      <c r="W13" s="77">
        <v>11</v>
      </c>
      <c r="X13" s="78"/>
      <c r="Y13" s="61" t="s">
        <v>56</v>
      </c>
      <c r="Z13" s="61">
        <v>11</v>
      </c>
      <c r="AA13" s="63"/>
      <c r="AB13" s="77" t="s">
        <v>5</v>
      </c>
      <c r="AC13" s="77">
        <v>11</v>
      </c>
      <c r="AD13" s="77">
        <v>20</v>
      </c>
      <c r="AE13" s="76" t="s">
        <v>6</v>
      </c>
      <c r="AF13" s="77">
        <v>11</v>
      </c>
      <c r="AG13" s="78"/>
      <c r="AI13">
        <v>36</v>
      </c>
      <c r="AJ13" t="s">
        <v>36</v>
      </c>
      <c r="AP13">
        <f>5*AI13</f>
        <v>180</v>
      </c>
      <c r="AQ13" t="s">
        <v>9</v>
      </c>
    </row>
    <row r="14" spans="1:43" ht="14" customHeight="1" x14ac:dyDescent="0.35">
      <c r="A14" s="91" t="s">
        <v>5</v>
      </c>
      <c r="B14" s="92">
        <v>12</v>
      </c>
      <c r="C14" s="93">
        <v>33</v>
      </c>
      <c r="D14" s="77" t="s">
        <v>6</v>
      </c>
      <c r="E14" s="77">
        <v>12</v>
      </c>
      <c r="F14" s="77"/>
      <c r="G14" s="62" t="s">
        <v>56</v>
      </c>
      <c r="H14" s="61">
        <v>12</v>
      </c>
      <c r="I14" s="63"/>
      <c r="J14" s="77" t="s">
        <v>6</v>
      </c>
      <c r="K14" s="77">
        <v>12</v>
      </c>
      <c r="L14" s="77"/>
      <c r="M14" s="76" t="s">
        <v>6</v>
      </c>
      <c r="N14" s="77">
        <v>12</v>
      </c>
      <c r="O14" s="78"/>
      <c r="P14" s="64" t="s">
        <v>55</v>
      </c>
      <c r="Q14" s="65">
        <v>12</v>
      </c>
      <c r="R14" s="66"/>
      <c r="S14" s="91" t="s">
        <v>7</v>
      </c>
      <c r="T14" s="92">
        <v>12</v>
      </c>
      <c r="U14" s="93"/>
      <c r="V14" s="76" t="s">
        <v>6</v>
      </c>
      <c r="W14" s="77">
        <v>12</v>
      </c>
      <c r="X14" s="78"/>
      <c r="Y14" s="65" t="s">
        <v>55</v>
      </c>
      <c r="Z14" s="65">
        <v>12</v>
      </c>
      <c r="AA14" s="66"/>
      <c r="AB14" s="77" t="s">
        <v>6</v>
      </c>
      <c r="AC14" s="77">
        <v>12</v>
      </c>
      <c r="AD14" s="77"/>
      <c r="AE14" s="76" t="s">
        <v>8</v>
      </c>
      <c r="AF14" s="77">
        <v>12</v>
      </c>
      <c r="AG14" s="78"/>
      <c r="AI14" t="s">
        <v>48</v>
      </c>
      <c r="AP14">
        <f>SUM(AP12:AP13)</f>
        <v>200</v>
      </c>
      <c r="AQ14" t="s">
        <v>35</v>
      </c>
    </row>
    <row r="15" spans="1:43" ht="14" customHeight="1" x14ac:dyDescent="0.35">
      <c r="A15" s="76" t="s">
        <v>6</v>
      </c>
      <c r="B15" s="77">
        <v>13</v>
      </c>
      <c r="C15" s="78"/>
      <c r="D15" s="77" t="s">
        <v>8</v>
      </c>
      <c r="E15" s="77">
        <v>13</v>
      </c>
      <c r="F15" s="77"/>
      <c r="G15" s="64" t="s">
        <v>55</v>
      </c>
      <c r="H15" s="65">
        <v>13</v>
      </c>
      <c r="I15" s="66"/>
      <c r="J15" s="77" t="s">
        <v>7</v>
      </c>
      <c r="K15" s="77">
        <v>13</v>
      </c>
      <c r="L15" s="77"/>
      <c r="M15" s="76" t="s">
        <v>8</v>
      </c>
      <c r="N15" s="77">
        <v>13</v>
      </c>
      <c r="O15" s="78"/>
      <c r="P15" s="76" t="s">
        <v>5</v>
      </c>
      <c r="Q15" s="77">
        <v>13</v>
      </c>
      <c r="R15" s="77">
        <v>3</v>
      </c>
      <c r="S15" s="91" t="s">
        <v>6</v>
      </c>
      <c r="T15" s="92">
        <v>13</v>
      </c>
      <c r="U15" s="93"/>
      <c r="V15" s="76" t="s">
        <v>8</v>
      </c>
      <c r="W15" s="77">
        <v>13</v>
      </c>
      <c r="X15" s="78"/>
      <c r="Y15" s="92" t="s">
        <v>5</v>
      </c>
      <c r="Z15" s="92">
        <v>13</v>
      </c>
      <c r="AA15" s="93">
        <v>16</v>
      </c>
      <c r="AB15" s="77" t="s">
        <v>7</v>
      </c>
      <c r="AC15" s="77">
        <v>13</v>
      </c>
      <c r="AD15" s="77"/>
      <c r="AE15" s="62" t="s">
        <v>56</v>
      </c>
      <c r="AF15" s="61">
        <v>13</v>
      </c>
      <c r="AG15" s="63"/>
    </row>
    <row r="16" spans="1:43" ht="14" customHeight="1" x14ac:dyDescent="0.35">
      <c r="A16" s="76" t="s">
        <v>7</v>
      </c>
      <c r="B16" s="77">
        <v>14</v>
      </c>
      <c r="C16" s="78"/>
      <c r="D16" s="61" t="s">
        <v>56</v>
      </c>
      <c r="E16" s="61">
        <v>14</v>
      </c>
      <c r="F16" s="61"/>
      <c r="G16" s="91" t="s">
        <v>5</v>
      </c>
      <c r="H16" s="92">
        <v>14</v>
      </c>
      <c r="I16" s="93">
        <v>42</v>
      </c>
      <c r="J16" s="77" t="s">
        <v>6</v>
      </c>
      <c r="K16" s="77">
        <v>14</v>
      </c>
      <c r="L16" s="77"/>
      <c r="M16" s="62" t="s">
        <v>56</v>
      </c>
      <c r="N16" s="61">
        <v>14</v>
      </c>
      <c r="O16" s="63"/>
      <c r="P16" s="76" t="s">
        <v>6</v>
      </c>
      <c r="Q16" s="77">
        <v>14</v>
      </c>
      <c r="R16" s="77"/>
      <c r="S16" s="91" t="s">
        <v>8</v>
      </c>
      <c r="T16" s="92">
        <v>14</v>
      </c>
      <c r="U16" s="93"/>
      <c r="V16" s="62" t="s">
        <v>56</v>
      </c>
      <c r="W16" s="61">
        <v>14</v>
      </c>
      <c r="X16" s="63"/>
      <c r="Y16" s="77" t="s">
        <v>6</v>
      </c>
      <c r="Z16" s="77">
        <v>14</v>
      </c>
      <c r="AA16" s="78"/>
      <c r="AB16" s="77" t="s">
        <v>6</v>
      </c>
      <c r="AC16" s="77">
        <v>14</v>
      </c>
      <c r="AD16" s="77"/>
      <c r="AE16" s="64" t="s">
        <v>55</v>
      </c>
      <c r="AF16" s="65">
        <v>14</v>
      </c>
      <c r="AG16" s="66"/>
      <c r="AI16" t="s">
        <v>50</v>
      </c>
    </row>
    <row r="17" spans="1:44" ht="14" customHeight="1" x14ac:dyDescent="0.35">
      <c r="A17" s="76" t="s">
        <v>6</v>
      </c>
      <c r="B17" s="77">
        <v>15</v>
      </c>
      <c r="C17" s="78"/>
      <c r="D17" s="64" t="s">
        <v>55</v>
      </c>
      <c r="E17" s="65">
        <v>15</v>
      </c>
      <c r="F17" s="66"/>
      <c r="G17" s="91" t="s">
        <v>6</v>
      </c>
      <c r="H17" s="92">
        <v>15</v>
      </c>
      <c r="I17" s="93"/>
      <c r="J17" s="77" t="s">
        <v>8</v>
      </c>
      <c r="K17" s="77">
        <v>15</v>
      </c>
      <c r="L17" s="77"/>
      <c r="M17" s="64" t="s">
        <v>55</v>
      </c>
      <c r="N17" s="65">
        <v>15</v>
      </c>
      <c r="O17" s="66"/>
      <c r="P17" s="76" t="s">
        <v>7</v>
      </c>
      <c r="Q17" s="77">
        <v>15</v>
      </c>
      <c r="R17" s="77"/>
      <c r="S17" s="62" t="s">
        <v>56</v>
      </c>
      <c r="T17" s="61">
        <v>15</v>
      </c>
      <c r="U17" s="63"/>
      <c r="V17" s="64" t="s">
        <v>55</v>
      </c>
      <c r="W17" s="65">
        <v>15</v>
      </c>
      <c r="X17" s="66"/>
      <c r="Y17" s="77" t="s">
        <v>7</v>
      </c>
      <c r="Z17" s="77">
        <v>15</v>
      </c>
      <c r="AA17" s="78"/>
      <c r="AB17" s="77" t="s">
        <v>8</v>
      </c>
      <c r="AC17" s="77">
        <v>15</v>
      </c>
      <c r="AD17" s="77"/>
      <c r="AE17" s="76" t="s">
        <v>5</v>
      </c>
      <c r="AF17" s="77">
        <v>15</v>
      </c>
      <c r="AG17" s="78">
        <v>25</v>
      </c>
      <c r="AI17" s="56" t="s">
        <v>10</v>
      </c>
      <c r="AJ17" s="56"/>
      <c r="AK17" s="56" t="s">
        <v>11</v>
      </c>
      <c r="AL17" s="56"/>
      <c r="AM17" s="56" t="s">
        <v>12</v>
      </c>
      <c r="AN17" s="56"/>
      <c r="AO17" s="56" t="s">
        <v>13</v>
      </c>
      <c r="AP17" s="56"/>
      <c r="AQ17" s="56" t="s">
        <v>14</v>
      </c>
      <c r="AR17" s="56"/>
    </row>
    <row r="18" spans="1:44" ht="14" customHeight="1" x14ac:dyDescent="0.35">
      <c r="A18" s="76" t="s">
        <v>8</v>
      </c>
      <c r="B18" s="77">
        <v>16</v>
      </c>
      <c r="C18" s="78"/>
      <c r="D18" s="77" t="s">
        <v>5</v>
      </c>
      <c r="E18" s="77">
        <v>16</v>
      </c>
      <c r="F18" s="77">
        <v>38</v>
      </c>
      <c r="G18" s="91" t="s">
        <v>7</v>
      </c>
      <c r="H18" s="92">
        <v>16</v>
      </c>
      <c r="I18" s="93"/>
      <c r="J18" s="61" t="s">
        <v>56</v>
      </c>
      <c r="K18" s="61">
        <v>16</v>
      </c>
      <c r="L18" s="61"/>
      <c r="M18" s="76" t="s">
        <v>5</v>
      </c>
      <c r="N18" s="77">
        <v>16</v>
      </c>
      <c r="O18" s="78">
        <v>51</v>
      </c>
      <c r="P18" s="76" t="s">
        <v>6</v>
      </c>
      <c r="Q18" s="77">
        <v>16</v>
      </c>
      <c r="R18" s="77"/>
      <c r="S18" s="64" t="s">
        <v>55</v>
      </c>
      <c r="T18" s="65">
        <v>16</v>
      </c>
      <c r="U18" s="66"/>
      <c r="V18" s="77" t="s">
        <v>5</v>
      </c>
      <c r="W18" s="77">
        <v>16</v>
      </c>
      <c r="X18" s="77">
        <v>12</v>
      </c>
      <c r="Y18" s="76" t="s">
        <v>6</v>
      </c>
      <c r="Z18" s="77">
        <v>16</v>
      </c>
      <c r="AA18" s="78"/>
      <c r="AB18" s="61" t="s">
        <v>56</v>
      </c>
      <c r="AC18" s="61">
        <v>16</v>
      </c>
      <c r="AD18" s="61"/>
      <c r="AE18" s="76" t="s">
        <v>6</v>
      </c>
      <c r="AF18" s="77">
        <v>16</v>
      </c>
      <c r="AG18" s="78"/>
      <c r="AI18" s="56">
        <f>AI13+AK11</f>
        <v>38</v>
      </c>
      <c r="AJ18" s="56"/>
      <c r="AK18" s="56">
        <f>AI13+AL11</f>
        <v>41</v>
      </c>
      <c r="AL18" s="56"/>
      <c r="AM18" s="56">
        <f>AI13+AM11</f>
        <v>41</v>
      </c>
      <c r="AN18" s="56"/>
      <c r="AO18" s="56">
        <f>AI13+AN11</f>
        <v>41</v>
      </c>
      <c r="AP18" s="56"/>
      <c r="AQ18" s="56">
        <f>AI13+AO11</f>
        <v>39</v>
      </c>
      <c r="AR18" s="56"/>
    </row>
    <row r="19" spans="1:44" ht="14" customHeight="1" x14ac:dyDescent="0.35">
      <c r="A19" s="62" t="s">
        <v>56</v>
      </c>
      <c r="B19" s="61">
        <v>17</v>
      </c>
      <c r="C19" s="63"/>
      <c r="D19" s="77" t="s">
        <v>6</v>
      </c>
      <c r="E19" s="77">
        <v>17</v>
      </c>
      <c r="F19" s="77"/>
      <c r="G19" s="91" t="s">
        <v>6</v>
      </c>
      <c r="H19" s="92">
        <v>17</v>
      </c>
      <c r="I19" s="93"/>
      <c r="J19" s="64" t="s">
        <v>55</v>
      </c>
      <c r="K19" s="65">
        <v>17</v>
      </c>
      <c r="L19" s="66"/>
      <c r="M19" s="76" t="s">
        <v>6</v>
      </c>
      <c r="N19" s="77">
        <v>17</v>
      </c>
      <c r="O19" s="78"/>
      <c r="P19" s="76" t="s">
        <v>8</v>
      </c>
      <c r="Q19" s="77">
        <v>17</v>
      </c>
      <c r="R19" s="77"/>
      <c r="S19" s="76" t="s">
        <v>5</v>
      </c>
      <c r="T19" s="77">
        <v>17</v>
      </c>
      <c r="U19" s="78">
        <v>8</v>
      </c>
      <c r="V19" s="77" t="s">
        <v>6</v>
      </c>
      <c r="W19" s="77">
        <v>17</v>
      </c>
      <c r="X19" s="77"/>
      <c r="Y19" s="76" t="s">
        <v>8</v>
      </c>
      <c r="Z19" s="77">
        <v>17</v>
      </c>
      <c r="AA19" s="78"/>
      <c r="AB19" s="65" t="s">
        <v>55</v>
      </c>
      <c r="AC19" s="65">
        <v>17</v>
      </c>
      <c r="AD19" s="65"/>
      <c r="AE19" s="76" t="s">
        <v>7</v>
      </c>
      <c r="AF19" s="77">
        <v>17</v>
      </c>
      <c r="AG19" s="78"/>
    </row>
    <row r="20" spans="1:44" ht="14" customHeight="1" x14ac:dyDescent="0.35">
      <c r="A20" s="64" t="s">
        <v>55</v>
      </c>
      <c r="B20" s="65">
        <v>18</v>
      </c>
      <c r="C20" s="66"/>
      <c r="D20" s="77" t="s">
        <v>7</v>
      </c>
      <c r="E20" s="77">
        <v>18</v>
      </c>
      <c r="F20" s="77"/>
      <c r="G20" s="91" t="s">
        <v>8</v>
      </c>
      <c r="H20" s="92">
        <v>18</v>
      </c>
      <c r="I20" s="93"/>
      <c r="J20" s="77" t="s">
        <v>5</v>
      </c>
      <c r="K20" s="77">
        <v>18</v>
      </c>
      <c r="L20" s="77">
        <v>47</v>
      </c>
      <c r="M20" s="76" t="s">
        <v>7</v>
      </c>
      <c r="N20" s="77">
        <v>18</v>
      </c>
      <c r="O20" s="78"/>
      <c r="P20" s="62" t="s">
        <v>56</v>
      </c>
      <c r="Q20" s="61">
        <v>18</v>
      </c>
      <c r="R20" s="61"/>
      <c r="S20" s="76" t="s">
        <v>6</v>
      </c>
      <c r="T20" s="77">
        <v>18</v>
      </c>
      <c r="U20" s="78"/>
      <c r="V20" s="77" t="s">
        <v>7</v>
      </c>
      <c r="W20" s="77">
        <v>18</v>
      </c>
      <c r="X20" s="77"/>
      <c r="Y20" s="62" t="s">
        <v>56</v>
      </c>
      <c r="Z20" s="61">
        <v>18</v>
      </c>
      <c r="AA20" s="63"/>
      <c r="AB20" s="77" t="s">
        <v>5</v>
      </c>
      <c r="AC20" s="77">
        <v>18</v>
      </c>
      <c r="AD20" s="77">
        <v>21</v>
      </c>
      <c r="AE20" s="76" t="s">
        <v>6</v>
      </c>
      <c r="AF20" s="77">
        <v>18</v>
      </c>
      <c r="AG20" s="78"/>
      <c r="AI20" t="s">
        <v>51</v>
      </c>
      <c r="AM20">
        <f>SUM(AI18:AQ18)</f>
        <v>200</v>
      </c>
      <c r="AN20" t="s">
        <v>9</v>
      </c>
    </row>
    <row r="21" spans="1:44" ht="14" customHeight="1" x14ac:dyDescent="0.35">
      <c r="A21" s="76" t="s">
        <v>5</v>
      </c>
      <c r="B21" s="77">
        <v>19</v>
      </c>
      <c r="C21" s="78">
        <v>34</v>
      </c>
      <c r="D21" s="77" t="s">
        <v>6</v>
      </c>
      <c r="E21" s="77">
        <v>19</v>
      </c>
      <c r="F21" s="77"/>
      <c r="G21" s="62" t="s">
        <v>56</v>
      </c>
      <c r="H21" s="61">
        <v>19</v>
      </c>
      <c r="I21" s="63"/>
      <c r="J21" s="77" t="s">
        <v>6</v>
      </c>
      <c r="K21" s="77">
        <v>19</v>
      </c>
      <c r="L21" s="77"/>
      <c r="M21" s="76" t="s">
        <v>6</v>
      </c>
      <c r="N21" s="77">
        <v>19</v>
      </c>
      <c r="O21" s="78"/>
      <c r="P21" s="64" t="s">
        <v>55</v>
      </c>
      <c r="Q21" s="65">
        <v>19</v>
      </c>
      <c r="R21" s="66"/>
      <c r="S21" s="76" t="s">
        <v>7</v>
      </c>
      <c r="T21" s="77">
        <v>19</v>
      </c>
      <c r="U21" s="78"/>
      <c r="V21" s="77" t="s">
        <v>6</v>
      </c>
      <c r="W21" s="77">
        <v>19</v>
      </c>
      <c r="X21" s="77"/>
      <c r="Y21" s="64" t="s">
        <v>55</v>
      </c>
      <c r="Z21" s="65">
        <v>19</v>
      </c>
      <c r="AA21" s="66"/>
      <c r="AB21" s="77" t="s">
        <v>6</v>
      </c>
      <c r="AC21" s="77">
        <v>19</v>
      </c>
      <c r="AD21" s="77"/>
      <c r="AE21" s="76" t="s">
        <v>8</v>
      </c>
      <c r="AF21" s="77">
        <v>19</v>
      </c>
      <c r="AG21" s="78"/>
    </row>
    <row r="22" spans="1:44" ht="14" customHeight="1" x14ac:dyDescent="0.35">
      <c r="A22" s="76" t="s">
        <v>6</v>
      </c>
      <c r="B22" s="77">
        <v>20</v>
      </c>
      <c r="C22" s="78"/>
      <c r="D22" s="77" t="s">
        <v>8</v>
      </c>
      <c r="E22" s="77">
        <v>20</v>
      </c>
      <c r="F22" s="77"/>
      <c r="G22" s="64" t="s">
        <v>55</v>
      </c>
      <c r="H22" s="65">
        <v>20</v>
      </c>
      <c r="I22" s="66"/>
      <c r="J22" s="77" t="s">
        <v>7</v>
      </c>
      <c r="K22" s="77">
        <v>20</v>
      </c>
      <c r="L22" s="77"/>
      <c r="M22" s="76" t="s">
        <v>8</v>
      </c>
      <c r="N22" s="77">
        <v>20</v>
      </c>
      <c r="O22" s="78"/>
      <c r="P22" s="76" t="s">
        <v>5</v>
      </c>
      <c r="Q22" s="77">
        <v>20</v>
      </c>
      <c r="R22" s="77">
        <v>4</v>
      </c>
      <c r="S22" s="76" t="s">
        <v>6</v>
      </c>
      <c r="T22" s="77">
        <v>20</v>
      </c>
      <c r="U22" s="78"/>
      <c r="V22" s="77" t="s">
        <v>8</v>
      </c>
      <c r="W22" s="77">
        <v>20</v>
      </c>
      <c r="X22" s="77"/>
      <c r="Y22" s="76" t="s">
        <v>5</v>
      </c>
      <c r="Z22" s="77">
        <v>20</v>
      </c>
      <c r="AA22" s="78">
        <v>17</v>
      </c>
      <c r="AB22" s="77" t="s">
        <v>7</v>
      </c>
      <c r="AC22" s="77">
        <v>20</v>
      </c>
      <c r="AD22" s="77"/>
      <c r="AE22" s="62" t="s">
        <v>56</v>
      </c>
      <c r="AF22" s="61">
        <v>20</v>
      </c>
      <c r="AG22" s="63"/>
      <c r="AI22" s="57" t="s">
        <v>57</v>
      </c>
      <c r="AJ22" s="57"/>
      <c r="AK22" s="57"/>
    </row>
    <row r="23" spans="1:44" ht="14" customHeight="1" x14ac:dyDescent="0.35">
      <c r="A23" s="76" t="s">
        <v>7</v>
      </c>
      <c r="B23" s="77">
        <v>21</v>
      </c>
      <c r="C23" s="78"/>
      <c r="D23" s="61" t="s">
        <v>56</v>
      </c>
      <c r="E23" s="61">
        <v>21</v>
      </c>
      <c r="F23" s="61"/>
      <c r="G23" s="76" t="s">
        <v>5</v>
      </c>
      <c r="H23" s="77">
        <v>21</v>
      </c>
      <c r="I23" s="78">
        <v>43</v>
      </c>
      <c r="J23" s="77" t="s">
        <v>6</v>
      </c>
      <c r="K23" s="77">
        <v>21</v>
      </c>
      <c r="L23" s="77"/>
      <c r="M23" s="62" t="s">
        <v>56</v>
      </c>
      <c r="N23" s="61">
        <v>21</v>
      </c>
      <c r="O23" s="63"/>
      <c r="P23" s="76" t="s">
        <v>6</v>
      </c>
      <c r="Q23" s="77">
        <v>21</v>
      </c>
      <c r="R23" s="77"/>
      <c r="S23" s="76" t="s">
        <v>8</v>
      </c>
      <c r="T23" s="77">
        <v>21</v>
      </c>
      <c r="U23" s="78"/>
      <c r="V23" s="61" t="s">
        <v>56</v>
      </c>
      <c r="W23" s="61">
        <v>21</v>
      </c>
      <c r="X23" s="61"/>
      <c r="Y23" s="76" t="s">
        <v>6</v>
      </c>
      <c r="Z23" s="77">
        <v>21</v>
      </c>
      <c r="AA23" s="78"/>
      <c r="AB23" s="92" t="s">
        <v>6</v>
      </c>
      <c r="AC23" s="92">
        <v>21</v>
      </c>
      <c r="AD23" s="92"/>
      <c r="AE23" s="64" t="s">
        <v>55</v>
      </c>
      <c r="AF23" s="65">
        <v>21</v>
      </c>
      <c r="AG23" s="66"/>
    </row>
    <row r="24" spans="1:44" ht="14" customHeight="1" x14ac:dyDescent="0.35">
      <c r="A24" s="76" t="s">
        <v>6</v>
      </c>
      <c r="B24" s="77">
        <v>22</v>
      </c>
      <c r="C24" s="78"/>
      <c r="D24" s="64" t="s">
        <v>55</v>
      </c>
      <c r="E24" s="65">
        <v>22</v>
      </c>
      <c r="F24" s="66"/>
      <c r="G24" s="76" t="s">
        <v>6</v>
      </c>
      <c r="H24" s="77">
        <v>22</v>
      </c>
      <c r="I24" s="78"/>
      <c r="J24" s="77" t="s">
        <v>8</v>
      </c>
      <c r="K24" s="77">
        <v>22</v>
      </c>
      <c r="L24" s="77"/>
      <c r="M24" s="64" t="s">
        <v>55</v>
      </c>
      <c r="N24" s="65">
        <v>22</v>
      </c>
      <c r="O24" s="66"/>
      <c r="P24" s="76" t="s">
        <v>7</v>
      </c>
      <c r="Q24" s="77">
        <v>22</v>
      </c>
      <c r="R24" s="77"/>
      <c r="S24" s="62" t="s">
        <v>56</v>
      </c>
      <c r="T24" s="61">
        <v>22</v>
      </c>
      <c r="U24" s="63"/>
      <c r="V24" s="64" t="s">
        <v>55</v>
      </c>
      <c r="W24" s="65">
        <v>22</v>
      </c>
      <c r="X24" s="66"/>
      <c r="Y24" s="76" t="s">
        <v>7</v>
      </c>
      <c r="Z24" s="77">
        <v>22</v>
      </c>
      <c r="AA24" s="78"/>
      <c r="AB24" s="92" t="s">
        <v>8</v>
      </c>
      <c r="AC24" s="92">
        <v>22</v>
      </c>
      <c r="AD24" s="92"/>
      <c r="AE24" s="76" t="s">
        <v>5</v>
      </c>
      <c r="AF24" s="77">
        <v>22</v>
      </c>
      <c r="AG24" s="78">
        <v>26</v>
      </c>
      <c r="AI24" s="58" t="s">
        <v>52</v>
      </c>
      <c r="AJ24" s="58"/>
      <c r="AK24" s="58"/>
    </row>
    <row r="25" spans="1:44" ht="14" customHeight="1" x14ac:dyDescent="0.35">
      <c r="A25" s="76" t="s">
        <v>8</v>
      </c>
      <c r="B25" s="77">
        <v>23</v>
      </c>
      <c r="C25" s="78"/>
      <c r="D25" s="77" t="s">
        <v>5</v>
      </c>
      <c r="E25" s="77">
        <v>23</v>
      </c>
      <c r="F25" s="77">
        <v>39</v>
      </c>
      <c r="G25" s="76" t="s">
        <v>7</v>
      </c>
      <c r="H25" s="77">
        <v>23</v>
      </c>
      <c r="I25" s="78"/>
      <c r="J25" s="61" t="s">
        <v>56</v>
      </c>
      <c r="K25" s="61">
        <v>23</v>
      </c>
      <c r="L25" s="61"/>
      <c r="M25" s="91" t="s">
        <v>5</v>
      </c>
      <c r="N25" s="92">
        <v>23</v>
      </c>
      <c r="O25" s="93">
        <v>52</v>
      </c>
      <c r="P25" s="76" t="s">
        <v>6</v>
      </c>
      <c r="Q25" s="77">
        <v>23</v>
      </c>
      <c r="R25" s="77"/>
      <c r="S25" s="64" t="s">
        <v>55</v>
      </c>
      <c r="T25" s="65">
        <v>23</v>
      </c>
      <c r="U25" s="66"/>
      <c r="V25" s="77" t="s">
        <v>5</v>
      </c>
      <c r="W25" s="77">
        <v>23</v>
      </c>
      <c r="X25" s="77">
        <v>13</v>
      </c>
      <c r="Y25" s="76" t="s">
        <v>6</v>
      </c>
      <c r="Z25" s="77">
        <v>23</v>
      </c>
      <c r="AA25" s="78"/>
      <c r="AB25" s="61" t="s">
        <v>56</v>
      </c>
      <c r="AC25" s="61">
        <v>23</v>
      </c>
      <c r="AD25" s="61"/>
      <c r="AE25" s="76" t="s">
        <v>6</v>
      </c>
      <c r="AF25" s="77">
        <v>23</v>
      </c>
      <c r="AG25" s="78"/>
    </row>
    <row r="26" spans="1:44" ht="14" customHeight="1" x14ac:dyDescent="0.35">
      <c r="A26" s="62" t="s">
        <v>56</v>
      </c>
      <c r="B26" s="61">
        <v>24</v>
      </c>
      <c r="C26" s="63"/>
      <c r="D26" s="77" t="s">
        <v>6</v>
      </c>
      <c r="E26" s="77">
        <v>24</v>
      </c>
      <c r="F26" s="77"/>
      <c r="G26" s="76" t="s">
        <v>6</v>
      </c>
      <c r="H26" s="77">
        <v>24</v>
      </c>
      <c r="I26" s="78"/>
      <c r="J26" s="64" t="s">
        <v>55</v>
      </c>
      <c r="K26" s="65">
        <v>24</v>
      </c>
      <c r="L26" s="66"/>
      <c r="M26" s="91" t="s">
        <v>6</v>
      </c>
      <c r="N26" s="92">
        <v>24</v>
      </c>
      <c r="O26" s="93"/>
      <c r="P26" s="76" t="s">
        <v>8</v>
      </c>
      <c r="Q26" s="77">
        <v>24</v>
      </c>
      <c r="R26" s="77"/>
      <c r="S26" s="76" t="s">
        <v>5</v>
      </c>
      <c r="T26" s="77">
        <v>24</v>
      </c>
      <c r="U26" s="78">
        <v>9</v>
      </c>
      <c r="V26" s="77" t="s">
        <v>6</v>
      </c>
      <c r="W26" s="77">
        <v>24</v>
      </c>
      <c r="X26" s="77"/>
      <c r="Y26" s="76" t="s">
        <v>8</v>
      </c>
      <c r="Z26" s="77">
        <v>24</v>
      </c>
      <c r="AA26" s="78"/>
      <c r="AB26" s="65" t="s">
        <v>55</v>
      </c>
      <c r="AC26" s="65">
        <v>24</v>
      </c>
      <c r="AD26" s="65"/>
      <c r="AE26" s="76" t="s">
        <v>7</v>
      </c>
      <c r="AF26" s="77">
        <v>24</v>
      </c>
      <c r="AG26" s="78"/>
    </row>
    <row r="27" spans="1:44" ht="14" customHeight="1" x14ac:dyDescent="0.35">
      <c r="A27" s="64" t="s">
        <v>55</v>
      </c>
      <c r="B27" s="65">
        <v>25</v>
      </c>
      <c r="C27" s="66"/>
      <c r="D27" s="77" t="s">
        <v>7</v>
      </c>
      <c r="E27" s="77">
        <v>25</v>
      </c>
      <c r="F27" s="77"/>
      <c r="G27" s="76" t="s">
        <v>8</v>
      </c>
      <c r="H27" s="77">
        <v>25</v>
      </c>
      <c r="I27" s="78"/>
      <c r="J27" s="77" t="s">
        <v>5</v>
      </c>
      <c r="K27" s="77">
        <v>25</v>
      </c>
      <c r="L27" s="77">
        <v>48</v>
      </c>
      <c r="M27" s="91" t="s">
        <v>7</v>
      </c>
      <c r="N27" s="92">
        <v>25</v>
      </c>
      <c r="O27" s="93"/>
      <c r="P27" s="62" t="s">
        <v>56</v>
      </c>
      <c r="Q27" s="61">
        <v>25</v>
      </c>
      <c r="R27" s="61"/>
      <c r="S27" s="76" t="s">
        <v>6</v>
      </c>
      <c r="T27" s="77">
        <v>25</v>
      </c>
      <c r="U27" s="78"/>
      <c r="V27" s="77" t="s">
        <v>7</v>
      </c>
      <c r="W27" s="77">
        <v>25</v>
      </c>
      <c r="X27" s="77"/>
      <c r="Y27" s="62" t="s">
        <v>56</v>
      </c>
      <c r="Z27" s="61">
        <v>25</v>
      </c>
      <c r="AA27" s="63"/>
      <c r="AB27" s="77" t="s">
        <v>5</v>
      </c>
      <c r="AC27" s="77">
        <v>25</v>
      </c>
      <c r="AD27" s="77">
        <v>22</v>
      </c>
      <c r="AE27" s="76" t="s">
        <v>6</v>
      </c>
      <c r="AF27" s="77">
        <v>25</v>
      </c>
      <c r="AG27" s="78"/>
    </row>
    <row r="28" spans="1:44" ht="14" customHeight="1" x14ac:dyDescent="0.35">
      <c r="A28" s="76" t="s">
        <v>5</v>
      </c>
      <c r="B28" s="77">
        <v>26</v>
      </c>
      <c r="C28" s="78">
        <v>35</v>
      </c>
      <c r="D28" s="77" t="s">
        <v>6</v>
      </c>
      <c r="E28" s="77">
        <v>26</v>
      </c>
      <c r="F28" s="77"/>
      <c r="G28" s="62" t="s">
        <v>56</v>
      </c>
      <c r="H28" s="61">
        <v>26</v>
      </c>
      <c r="I28" s="63"/>
      <c r="J28" s="77" t="s">
        <v>6</v>
      </c>
      <c r="K28" s="77">
        <v>26</v>
      </c>
      <c r="L28" s="77"/>
      <c r="M28" s="91" t="s">
        <v>6</v>
      </c>
      <c r="N28" s="92">
        <v>26</v>
      </c>
      <c r="O28" s="93"/>
      <c r="P28" s="64" t="s">
        <v>55</v>
      </c>
      <c r="Q28" s="65">
        <v>26</v>
      </c>
      <c r="R28" s="66"/>
      <c r="S28" s="76" t="s">
        <v>7</v>
      </c>
      <c r="T28" s="77">
        <v>26</v>
      </c>
      <c r="U28" s="78"/>
      <c r="V28" s="77" t="s">
        <v>6</v>
      </c>
      <c r="W28" s="77">
        <v>26</v>
      </c>
      <c r="X28" s="77"/>
      <c r="Y28" s="64" t="s">
        <v>55</v>
      </c>
      <c r="Z28" s="65">
        <v>26</v>
      </c>
      <c r="AA28" s="66"/>
      <c r="AB28" s="77" t="s">
        <v>6</v>
      </c>
      <c r="AC28" s="77">
        <v>26</v>
      </c>
      <c r="AD28" s="77"/>
      <c r="AE28" s="76" t="s">
        <v>8</v>
      </c>
      <c r="AF28" s="77">
        <v>26</v>
      </c>
      <c r="AG28" s="78"/>
    </row>
    <row r="29" spans="1:44" ht="14" customHeight="1" x14ac:dyDescent="0.35">
      <c r="A29" s="76" t="s">
        <v>6</v>
      </c>
      <c r="B29" s="77">
        <v>27</v>
      </c>
      <c r="C29" s="78"/>
      <c r="D29" s="77" t="s">
        <v>8</v>
      </c>
      <c r="E29" s="77">
        <v>27</v>
      </c>
      <c r="F29" s="77"/>
      <c r="G29" s="64" t="s">
        <v>55</v>
      </c>
      <c r="H29" s="65">
        <v>27</v>
      </c>
      <c r="I29" s="66"/>
      <c r="J29" s="77" t="s">
        <v>7</v>
      </c>
      <c r="K29" s="77">
        <v>27</v>
      </c>
      <c r="L29" s="77"/>
      <c r="M29" s="91" t="s">
        <v>8</v>
      </c>
      <c r="N29" s="92">
        <v>27</v>
      </c>
      <c r="O29" s="93"/>
      <c r="P29" s="76" t="s">
        <v>5</v>
      </c>
      <c r="Q29" s="77">
        <v>27</v>
      </c>
      <c r="R29" s="77">
        <v>5</v>
      </c>
      <c r="S29" s="76" t="s">
        <v>6</v>
      </c>
      <c r="T29" s="77">
        <v>27</v>
      </c>
      <c r="U29" s="78"/>
      <c r="V29" s="77" t="s">
        <v>8</v>
      </c>
      <c r="W29" s="77">
        <v>27</v>
      </c>
      <c r="X29" s="77"/>
      <c r="Y29" s="76" t="s">
        <v>5</v>
      </c>
      <c r="Z29" s="77">
        <v>27</v>
      </c>
      <c r="AA29" s="78">
        <v>18</v>
      </c>
      <c r="AB29" s="77" t="s">
        <v>7</v>
      </c>
      <c r="AC29" s="77">
        <v>27</v>
      </c>
      <c r="AD29" s="77"/>
      <c r="AE29" s="62" t="s">
        <v>56</v>
      </c>
      <c r="AF29" s="61">
        <v>27</v>
      </c>
      <c r="AG29" s="63"/>
    </row>
    <row r="30" spans="1:44" ht="14" customHeight="1" x14ac:dyDescent="0.35">
      <c r="A30" s="76" t="s">
        <v>7</v>
      </c>
      <c r="B30" s="77">
        <v>28</v>
      </c>
      <c r="C30" s="78"/>
      <c r="D30" s="61" t="s">
        <v>56</v>
      </c>
      <c r="E30" s="61">
        <v>28</v>
      </c>
      <c r="F30" s="61"/>
      <c r="G30" s="76" t="s">
        <v>5</v>
      </c>
      <c r="H30" s="77">
        <v>28</v>
      </c>
      <c r="I30" s="78">
        <v>44</v>
      </c>
      <c r="J30" s="77" t="s">
        <v>6</v>
      </c>
      <c r="K30" s="77">
        <v>28</v>
      </c>
      <c r="L30" s="77"/>
      <c r="M30" s="62" t="s">
        <v>56</v>
      </c>
      <c r="N30" s="61">
        <v>28</v>
      </c>
      <c r="O30" s="63"/>
      <c r="P30" s="76" t="s">
        <v>6</v>
      </c>
      <c r="Q30" s="77">
        <v>28</v>
      </c>
      <c r="R30" s="77"/>
      <c r="S30" s="76" t="s">
        <v>8</v>
      </c>
      <c r="T30" s="77">
        <v>28</v>
      </c>
      <c r="U30" s="78"/>
      <c r="V30" s="61" t="s">
        <v>56</v>
      </c>
      <c r="W30" s="61">
        <v>28</v>
      </c>
      <c r="X30" s="61"/>
      <c r="Y30" s="76" t="s">
        <v>6</v>
      </c>
      <c r="Z30" s="77">
        <v>28</v>
      </c>
      <c r="AA30" s="78"/>
      <c r="AB30" s="77" t="s">
        <v>6</v>
      </c>
      <c r="AC30" s="77">
        <v>28</v>
      </c>
      <c r="AD30" s="77"/>
      <c r="AE30" s="64" t="s">
        <v>55</v>
      </c>
      <c r="AF30" s="65">
        <v>28</v>
      </c>
      <c r="AG30" s="66"/>
      <c r="AI30" t="s">
        <v>49</v>
      </c>
      <c r="AP30">
        <f>B33+E32+H33+K32+N33+Q33+T30+W33+Z32+AC33+AF32+31</f>
        <v>365</v>
      </c>
    </row>
    <row r="31" spans="1:44" ht="14" customHeight="1" x14ac:dyDescent="0.35">
      <c r="A31" s="76" t="s">
        <v>6</v>
      </c>
      <c r="B31" s="77">
        <v>29</v>
      </c>
      <c r="C31" s="78"/>
      <c r="D31" s="64" t="s">
        <v>55</v>
      </c>
      <c r="E31" s="65">
        <v>29</v>
      </c>
      <c r="F31" s="66"/>
      <c r="G31" s="76" t="s">
        <v>6</v>
      </c>
      <c r="H31" s="77">
        <v>29</v>
      </c>
      <c r="I31" s="78"/>
      <c r="J31" s="77" t="s">
        <v>8</v>
      </c>
      <c r="K31" s="77">
        <v>29</v>
      </c>
      <c r="L31" s="77"/>
      <c r="M31" s="64" t="s">
        <v>55</v>
      </c>
      <c r="N31" s="65">
        <v>29</v>
      </c>
      <c r="O31" s="66"/>
      <c r="P31" s="76" t="s">
        <v>7</v>
      </c>
      <c r="Q31" s="77">
        <v>29</v>
      </c>
      <c r="R31" s="77"/>
      <c r="S31" s="62" t="s">
        <v>56</v>
      </c>
      <c r="T31" s="61">
        <v>29</v>
      </c>
      <c r="U31" s="63"/>
      <c r="V31" s="64" t="s">
        <v>55</v>
      </c>
      <c r="W31" s="65">
        <v>29</v>
      </c>
      <c r="X31" s="66"/>
      <c r="Y31" s="76" t="s">
        <v>7</v>
      </c>
      <c r="Z31" s="77">
        <v>29</v>
      </c>
      <c r="AA31" s="78"/>
      <c r="AB31" s="77" t="s">
        <v>8</v>
      </c>
      <c r="AC31" s="77">
        <v>29</v>
      </c>
      <c r="AD31" s="77"/>
      <c r="AE31" s="91" t="s">
        <v>5</v>
      </c>
      <c r="AF31" s="92">
        <v>29</v>
      </c>
      <c r="AG31" s="93">
        <v>27</v>
      </c>
    </row>
    <row r="32" spans="1:44" ht="14" customHeight="1" thickBot="1" x14ac:dyDescent="0.4">
      <c r="A32" s="76" t="s">
        <v>8</v>
      </c>
      <c r="B32" s="77">
        <v>30</v>
      </c>
      <c r="C32" s="78"/>
      <c r="D32" s="82" t="s">
        <v>5</v>
      </c>
      <c r="E32" s="83">
        <v>30</v>
      </c>
      <c r="F32" s="84">
        <v>40</v>
      </c>
      <c r="G32" s="76" t="s">
        <v>7</v>
      </c>
      <c r="H32" s="77">
        <v>30</v>
      </c>
      <c r="I32" s="78"/>
      <c r="J32" s="61" t="s">
        <v>56</v>
      </c>
      <c r="K32" s="61">
        <v>30</v>
      </c>
      <c r="L32" s="61"/>
      <c r="M32" s="91" t="s">
        <v>5</v>
      </c>
      <c r="N32" s="92">
        <v>30</v>
      </c>
      <c r="O32" s="93">
        <v>1</v>
      </c>
      <c r="P32" s="76" t="s">
        <v>6</v>
      </c>
      <c r="Q32" s="77">
        <v>30</v>
      </c>
      <c r="R32" s="77"/>
      <c r="S32" s="71"/>
      <c r="T32" s="26"/>
      <c r="U32" s="72"/>
      <c r="V32" s="77" t="s">
        <v>5</v>
      </c>
      <c r="W32" s="77">
        <v>30</v>
      </c>
      <c r="X32" s="77">
        <v>14</v>
      </c>
      <c r="Y32" s="76" t="s">
        <v>6</v>
      </c>
      <c r="Z32" s="77">
        <v>30</v>
      </c>
      <c r="AA32" s="78"/>
      <c r="AB32" s="61" t="s">
        <v>56</v>
      </c>
      <c r="AC32" s="61">
        <v>30</v>
      </c>
      <c r="AD32" s="61"/>
      <c r="AE32" s="91" t="s">
        <v>6</v>
      </c>
      <c r="AF32" s="92">
        <v>30</v>
      </c>
      <c r="AG32" s="93"/>
    </row>
    <row r="33" spans="1:33" ht="14" customHeight="1" thickTop="1" x14ac:dyDescent="0.35">
      <c r="A33" s="64" t="s">
        <v>56</v>
      </c>
      <c r="B33" s="65">
        <v>31</v>
      </c>
      <c r="C33" s="66"/>
      <c r="D33" s="67"/>
      <c r="E33" s="67"/>
      <c r="F33" s="67"/>
      <c r="G33" s="85" t="s">
        <v>6</v>
      </c>
      <c r="H33" s="86">
        <v>31</v>
      </c>
      <c r="I33" s="87"/>
      <c r="J33" s="67"/>
      <c r="K33" s="67"/>
      <c r="L33" s="67"/>
      <c r="M33" s="94" t="s">
        <v>6</v>
      </c>
      <c r="N33" s="95">
        <v>31</v>
      </c>
      <c r="O33" s="96"/>
      <c r="P33" s="85" t="s">
        <v>8</v>
      </c>
      <c r="Q33" s="86">
        <v>31</v>
      </c>
      <c r="R33" s="86"/>
      <c r="S33" s="73"/>
      <c r="T33" s="74"/>
      <c r="U33" s="75"/>
      <c r="V33" s="86" t="s">
        <v>6</v>
      </c>
      <c r="W33" s="86">
        <v>31</v>
      </c>
      <c r="X33" s="86"/>
      <c r="Y33" s="73"/>
      <c r="Z33" s="74"/>
      <c r="AA33" s="75"/>
      <c r="AB33" s="65" t="s">
        <v>55</v>
      </c>
      <c r="AC33" s="65">
        <v>31</v>
      </c>
      <c r="AD33" s="65"/>
      <c r="AE33" s="73"/>
      <c r="AF33" s="74"/>
      <c r="AG33" s="75"/>
    </row>
    <row r="34" spans="1:33" ht="14" customHeight="1" x14ac:dyDescent="0.35"/>
    <row r="35" spans="1:33" ht="15" customHeight="1" x14ac:dyDescent="0.35"/>
    <row r="36" spans="1:33" ht="15" customHeight="1" x14ac:dyDescent="0.35"/>
    <row r="37" spans="1:33" ht="14.4" customHeight="1" x14ac:dyDescent="0.35"/>
    <row r="38" spans="1:33" ht="15" customHeight="1" x14ac:dyDescent="0.35"/>
    <row r="39" spans="1:33" ht="15" customHeight="1" x14ac:dyDescent="0.35"/>
    <row r="40" spans="1:33" ht="14.4" customHeight="1" x14ac:dyDescent="0.35"/>
    <row r="41" spans="1:33" ht="15" customHeight="1" x14ac:dyDescent="0.35"/>
    <row r="42" spans="1:33" ht="15" customHeight="1" x14ac:dyDescent="0.35"/>
    <row r="43" spans="1:33" ht="15" customHeight="1" x14ac:dyDescent="0.35"/>
    <row r="44" spans="1:33" ht="14.4" customHeight="1" x14ac:dyDescent="0.35"/>
    <row r="45" spans="1:33" ht="15" customHeight="1" x14ac:dyDescent="0.35"/>
    <row r="46" spans="1:33" ht="15" customHeight="1" x14ac:dyDescent="0.35"/>
    <row r="47" spans="1:33" ht="14.4" customHeight="1" x14ac:dyDescent="0.35"/>
    <row r="48" spans="1:33" ht="15" customHeight="1" x14ac:dyDescent="0.35"/>
    <row r="49" ht="15" customHeight="1" x14ac:dyDescent="0.35"/>
    <row r="50" ht="14.4" customHeight="1" x14ac:dyDescent="0.35"/>
  </sheetData>
  <mergeCells count="25">
    <mergeCell ref="AI22:AK22"/>
    <mergeCell ref="AI24:AK24"/>
    <mergeCell ref="AI18:AJ18"/>
    <mergeCell ref="AK18:AL18"/>
    <mergeCell ref="AM18:AN18"/>
    <mergeCell ref="AO18:AP18"/>
    <mergeCell ref="AQ18:AR18"/>
    <mergeCell ref="AI17:AJ17"/>
    <mergeCell ref="AK17:AL17"/>
    <mergeCell ref="AM17:AN17"/>
    <mergeCell ref="AO17:AP17"/>
    <mergeCell ref="AQ17:AR17"/>
    <mergeCell ref="D2:F2"/>
    <mergeCell ref="G2:I2"/>
    <mergeCell ref="J2:L2"/>
    <mergeCell ref="A1:C1"/>
    <mergeCell ref="P1:R1"/>
    <mergeCell ref="A2:C2"/>
    <mergeCell ref="AB2:AD2"/>
    <mergeCell ref="AE2:AG2"/>
    <mergeCell ref="M2:O2"/>
    <mergeCell ref="P2:R2"/>
    <mergeCell ref="S2:U2"/>
    <mergeCell ref="V2:X2"/>
    <mergeCell ref="Y2:AA2"/>
  </mergeCells>
  <pageMargins left="0.25" right="0.25" top="0.75" bottom="0.75" header="0.3" footer="0.3"/>
  <pageSetup paperSize="9" orientation="landscape" r:id="rId1"/>
  <rowBreaks count="1" manualBreakCount="1">
    <brk id="3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Årsværk</vt:lpstr>
      <vt:lpstr>elevdage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Ollendorff</dc:creator>
  <cp:lastModifiedBy>Peter Ollendorff</cp:lastModifiedBy>
  <cp:lastPrinted>2019-05-22T11:27:42Z</cp:lastPrinted>
  <dcterms:created xsi:type="dcterms:W3CDTF">2013-09-13T10:49:23Z</dcterms:created>
  <dcterms:modified xsi:type="dcterms:W3CDTF">2019-05-22T12:12:07Z</dcterms:modified>
</cp:coreProperties>
</file>