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848" windowHeight="9360"/>
  </bookViews>
  <sheets>
    <sheet name="Ark3" sheetId="3" r:id="rId1"/>
  </sheets>
  <definedNames>
    <definedName name="_xlnm.Print_Area" localSheetId="0">'Ark3'!$A$1:$Q$97</definedName>
  </definedNames>
  <calcPr calcId="145621"/>
</workbook>
</file>

<file path=xl/calcChain.xml><?xml version="1.0" encoding="utf-8"?>
<calcChain xmlns="http://schemas.openxmlformats.org/spreadsheetml/2006/main">
  <c r="I97" i="3" l="1"/>
  <c r="I92" i="3"/>
  <c r="J92" i="3"/>
  <c r="L92" i="3" s="1"/>
  <c r="J75" i="3"/>
  <c r="L75" i="3" s="1"/>
  <c r="I75" i="3"/>
  <c r="J58" i="3"/>
  <c r="L58" i="3" s="1"/>
  <c r="I58" i="3"/>
  <c r="J83" i="3"/>
  <c r="L83" i="3" s="1"/>
  <c r="I83" i="3"/>
  <c r="J66" i="3"/>
  <c r="L66" i="3" s="1"/>
  <c r="I66" i="3"/>
  <c r="L49" i="3"/>
  <c r="J49" i="3"/>
  <c r="I49" i="3"/>
  <c r="J80" i="3"/>
  <c r="L80" i="3" s="1"/>
  <c r="I80" i="3"/>
  <c r="J63" i="3"/>
  <c r="L63" i="3" s="1"/>
  <c r="I63" i="3"/>
  <c r="J46" i="3"/>
  <c r="L46" i="3" s="1"/>
  <c r="I46" i="3"/>
  <c r="J41" i="3"/>
  <c r="J32" i="3"/>
  <c r="L29" i="3"/>
  <c r="J29" i="3"/>
  <c r="I12" i="3"/>
  <c r="Q18" i="3"/>
  <c r="Q17" i="3"/>
  <c r="Q16" i="3"/>
  <c r="I32" i="3"/>
  <c r="O20" i="3" l="1"/>
  <c r="O19" i="3"/>
  <c r="O13" i="3"/>
  <c r="O17" i="3"/>
  <c r="O16" i="3"/>
  <c r="O14" i="3"/>
  <c r="I24" i="3"/>
  <c r="C6" i="3"/>
  <c r="J97" i="3" l="1"/>
  <c r="L97" i="3" s="1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E86" i="3" s="1"/>
  <c r="E87" i="3" s="1"/>
  <c r="C74" i="3"/>
  <c r="C86" i="3" s="1"/>
  <c r="C87" i="3" s="1"/>
  <c r="G32" i="3"/>
  <c r="G15" i="3"/>
  <c r="E58" i="3"/>
  <c r="E59" i="3"/>
  <c r="E60" i="3"/>
  <c r="E61" i="3"/>
  <c r="E62" i="3"/>
  <c r="E63" i="3"/>
  <c r="E64" i="3"/>
  <c r="E65" i="3"/>
  <c r="E66" i="3"/>
  <c r="E67" i="3"/>
  <c r="E68" i="3"/>
  <c r="E57" i="3"/>
  <c r="C58" i="3"/>
  <c r="C59" i="3"/>
  <c r="C60" i="3"/>
  <c r="C61" i="3"/>
  <c r="C62" i="3"/>
  <c r="C63" i="3"/>
  <c r="C64" i="3"/>
  <c r="C65" i="3"/>
  <c r="C66" i="3"/>
  <c r="C67" i="3"/>
  <c r="C68" i="3"/>
  <c r="C57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40" i="3"/>
  <c r="C41" i="3"/>
  <c r="C42" i="3"/>
  <c r="C43" i="3"/>
  <c r="C44" i="3"/>
  <c r="C45" i="3"/>
  <c r="C46" i="3"/>
  <c r="C47" i="3"/>
  <c r="C48" i="3"/>
  <c r="C49" i="3"/>
  <c r="C50" i="3"/>
  <c r="C51" i="3"/>
  <c r="C52" i="3"/>
  <c r="C40" i="3"/>
  <c r="E24" i="3"/>
  <c r="E25" i="3"/>
  <c r="E26" i="3"/>
  <c r="E27" i="3"/>
  <c r="E28" i="3"/>
  <c r="E29" i="3"/>
  <c r="E30" i="3"/>
  <c r="E31" i="3"/>
  <c r="E32" i="3"/>
  <c r="E33" i="3"/>
  <c r="E34" i="3"/>
  <c r="E23" i="3"/>
  <c r="C24" i="3"/>
  <c r="C25" i="3"/>
  <c r="C26" i="3"/>
  <c r="C27" i="3"/>
  <c r="C28" i="3"/>
  <c r="C29" i="3"/>
  <c r="C30" i="3"/>
  <c r="C31" i="3"/>
  <c r="C32" i="3"/>
  <c r="C33" i="3"/>
  <c r="C34" i="3"/>
  <c r="C23" i="3"/>
  <c r="E7" i="3"/>
  <c r="E8" i="3"/>
  <c r="E9" i="3"/>
  <c r="E10" i="3"/>
  <c r="E11" i="3"/>
  <c r="E12" i="3"/>
  <c r="E13" i="3"/>
  <c r="E14" i="3"/>
  <c r="E15" i="3"/>
  <c r="E16" i="3"/>
  <c r="E17" i="3"/>
  <c r="E6" i="3"/>
  <c r="C7" i="3"/>
  <c r="C8" i="3"/>
  <c r="C9" i="3"/>
  <c r="C10" i="3"/>
  <c r="C11" i="3"/>
  <c r="C12" i="3"/>
  <c r="C13" i="3"/>
  <c r="C14" i="3"/>
  <c r="C15" i="3"/>
  <c r="C16" i="3"/>
  <c r="C17" i="3"/>
  <c r="I7" i="3"/>
  <c r="J13" i="3"/>
  <c r="E21" i="3"/>
  <c r="J30" i="3"/>
  <c r="E38" i="3"/>
  <c r="G48" i="3" s="1"/>
  <c r="C35" i="3"/>
  <c r="E35" i="3"/>
  <c r="E36" i="3"/>
  <c r="C36" i="3"/>
  <c r="C69" i="3"/>
  <c r="C70" i="3"/>
  <c r="E69" i="3"/>
  <c r="E70" i="3"/>
  <c r="C53" i="3"/>
  <c r="L13" i="3"/>
  <c r="I29" i="3"/>
  <c r="E18" i="3" l="1"/>
  <c r="E19" i="3" s="1"/>
  <c r="C18" i="3"/>
  <c r="I41" i="3"/>
  <c r="J47" i="3"/>
  <c r="E55" i="3"/>
  <c r="L30" i="3"/>
  <c r="L41" i="3" l="1"/>
  <c r="L32" i="3"/>
  <c r="C19" i="3"/>
  <c r="J64" i="3"/>
  <c r="G66" i="3"/>
  <c r="E72" i="3"/>
  <c r="L47" i="3"/>
  <c r="G83" i="3" l="1"/>
  <c r="J81" i="3"/>
  <c r="L81" i="3" s="1"/>
  <c r="L64" i="3"/>
</calcChain>
</file>

<file path=xl/sharedStrings.xml><?xml version="1.0" encoding="utf-8"?>
<sst xmlns="http://schemas.openxmlformats.org/spreadsheetml/2006/main" count="171" uniqueCount="39">
  <si>
    <t>maj</t>
  </si>
  <si>
    <t>timer</t>
  </si>
  <si>
    <t>dage</t>
  </si>
  <si>
    <t>Den 6. ferieuge</t>
  </si>
  <si>
    <t>"5 ugers ferie"</t>
  </si>
  <si>
    <t>Sommerferie:</t>
  </si>
  <si>
    <t>Behov:</t>
  </si>
  <si>
    <t>Vinterferie: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</si>
  <si>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</si>
  <si>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</si>
  <si>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</si>
  <si>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</si>
  <si>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</si>
  <si>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</si>
  <si>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</si>
  <si>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</si>
  <si>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</si>
  <si>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</si>
  <si>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</si>
  <si>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Uge 8</t>
  </si>
  <si>
    <t xml:space="preserve">Optjent </t>
  </si>
  <si>
    <t>Juli</t>
  </si>
  <si>
    <t>ferieår</t>
  </si>
  <si>
    <t>Optjeningsår</t>
  </si>
  <si>
    <t>Skoleåret</t>
  </si>
  <si>
    <t>Skriv kun i de  gule felter</t>
  </si>
  <si>
    <t>-</t>
  </si>
  <si>
    <t>Beskæftigelsesgrad i pct.:</t>
  </si>
  <si>
    <t>pct.</t>
  </si>
  <si>
    <t>ferietime pr. dag til 6. ferieuge</t>
  </si>
  <si>
    <t>ferietime pr. dag til 5 ugers ferie</t>
  </si>
  <si>
    <t>Uge 7</t>
  </si>
  <si>
    <t>Efterårsferie</t>
  </si>
  <si>
    <t>Uge 42</t>
  </si>
  <si>
    <t>uge 28, 29 og 30</t>
  </si>
  <si>
    <t>samt uge 42</t>
  </si>
  <si>
    <t>samt uge 7</t>
  </si>
  <si>
    <t>9.8.2017 /po</t>
  </si>
  <si>
    <t>Beregning af optjent ferie efter 1.5.2018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</si>
</sst>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164" fontId="0" fillId="2" borderId="1" xfId="0" applyNumberFormat="1" applyFill="1" applyBorder="1"/>
    <xf numFmtId="2" fontId="0" fillId="2" borderId="3" xfId="0" applyNumberFormat="1" applyFill="1" applyBorder="1"/>
    <xf numFmtId="2" fontId="0" fillId="3" borderId="3" xfId="0" applyNumberFormat="1" applyFill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5" borderId="0" xfId="0" applyFill="1" applyBorder="1" applyAlignment="1">
      <alignment horizontal="center"/>
    </xf>
    <xf numFmtId="0" fontId="0" fillId="3" borderId="5" xfId="0" applyFont="1" applyFill="1" applyBorder="1"/>
    <xf numFmtId="3" fontId="0" fillId="3" borderId="5" xfId="0" applyNumberFormat="1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0" borderId="0" xfId="0" applyFont="1"/>
    <xf numFmtId="0" fontId="0" fillId="2" borderId="5" xfId="0" applyFont="1" applyFill="1" applyBorder="1"/>
    <xf numFmtId="3" fontId="0" fillId="2" borderId="5" xfId="0" applyNumberFormat="1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4" borderId="5" xfId="0" applyFont="1" applyFill="1" applyBorder="1"/>
    <xf numFmtId="3" fontId="0" fillId="4" borderId="5" xfId="0" applyNumberFormat="1" applyFont="1" applyFill="1" applyBorder="1"/>
    <xf numFmtId="0" fontId="0" fillId="4" borderId="7" xfId="0" applyFont="1" applyFill="1" applyBorder="1"/>
    <xf numFmtId="0" fontId="0" fillId="4" borderId="8" xfId="0" applyFont="1" applyFill="1" applyBorder="1"/>
    <xf numFmtId="0" fontId="0" fillId="2" borderId="0" xfId="0" applyFill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4" borderId="1" xfId="0" applyNumberFormat="1" applyFill="1" applyBorder="1"/>
    <xf numFmtId="0" fontId="0" fillId="6" borderId="5" xfId="0" applyFont="1" applyFill="1" applyBorder="1"/>
    <xf numFmtId="3" fontId="0" fillId="6" borderId="5" xfId="0" applyNumberFormat="1" applyFont="1" applyFill="1" applyBorder="1"/>
    <xf numFmtId="0" fontId="0" fillId="6" borderId="7" xfId="0" applyFont="1" applyFill="1" applyBorder="1"/>
    <xf numFmtId="0" fontId="0" fillId="6" borderId="1" xfId="0" applyFill="1" applyBorder="1"/>
    <xf numFmtId="2" fontId="0" fillId="6" borderId="1" xfId="0" applyNumberFormat="1" applyFill="1" applyBorder="1"/>
    <xf numFmtId="0" fontId="0" fillId="6" borderId="2" xfId="0" applyFill="1" applyBorder="1"/>
    <xf numFmtId="0" fontId="0" fillId="6" borderId="8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0" xfId="0" applyAlignment="1">
      <alignment horizontal="center"/>
    </xf>
    <xf numFmtId="0" fontId="0" fillId="7" borderId="0" xfId="0" applyFill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2" fontId="0" fillId="0" borderId="0" xfId="0" applyNumberFormat="1" applyBorder="1"/>
    <xf numFmtId="0" fontId="0" fillId="0" borderId="0" xfId="0" applyFill="1"/>
    <xf numFmtId="0" fontId="1" fillId="9" borderId="0" xfId="0" applyFont="1" applyFill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quotePrefix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5" borderId="9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4" borderId="5" xfId="0" applyFont="1" applyFill="1" applyBorder="1"/>
    <xf numFmtId="3" fontId="0" fillId="14" borderId="5" xfId="0" applyNumberFormat="1" applyFont="1" applyFill="1" applyBorder="1"/>
    <xf numFmtId="0" fontId="0" fillId="14" borderId="7" xfId="0" applyFont="1" applyFill="1" applyBorder="1"/>
    <xf numFmtId="0" fontId="0" fillId="14" borderId="1" xfId="0" applyFill="1" applyBorder="1"/>
    <xf numFmtId="2" fontId="0" fillId="14" borderId="1" xfId="0" applyNumberFormat="1" applyFill="1" applyBorder="1"/>
    <xf numFmtId="0" fontId="0" fillId="14" borderId="2" xfId="0" applyFill="1" applyBorder="1"/>
    <xf numFmtId="0" fontId="0" fillId="14" borderId="8" xfId="0" applyFont="1" applyFill="1" applyBorder="1"/>
    <xf numFmtId="0" fontId="0" fillId="14" borderId="3" xfId="0" applyFill="1" applyBorder="1"/>
    <xf numFmtId="0" fontId="0" fillId="14" borderId="4" xfId="0" applyFill="1" applyBorder="1"/>
    <xf numFmtId="0" fontId="0" fillId="15" borderId="0" xfId="0" applyFill="1"/>
    <xf numFmtId="0" fontId="0" fillId="15" borderId="0" xfId="0" applyFill="1" applyAlignment="1">
      <alignment horizontal="center"/>
    </xf>
    <xf numFmtId="0" fontId="0" fillId="6" borderId="0" xfId="0" applyFill="1"/>
    <xf numFmtId="0" fontId="0" fillId="0" borderId="7" xfId="0" applyBorder="1"/>
    <xf numFmtId="0" fontId="0" fillId="6" borderId="5" xfId="0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3" xfId="0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6" borderId="2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6" borderId="6" xfId="0" applyFill="1" applyBorder="1" applyAlignment="1">
      <alignment horizontal="center" vertical="center" textRotation="90"/>
    </xf>
    <xf numFmtId="0" fontId="0" fillId="8" borderId="12" xfId="0" applyFill="1" applyBorder="1" applyAlignment="1">
      <alignment horizontal="center" vertical="center" textRotation="90"/>
    </xf>
    <xf numFmtId="0" fontId="0" fillId="10" borderId="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14" borderId="0" xfId="0" applyNumberFormat="1" applyFill="1" applyBorder="1" applyAlignment="1">
      <alignment horizontal="center"/>
    </xf>
    <xf numFmtId="2" fontId="0" fillId="14" borderId="6" xfId="0" applyNumberFormat="1" applyFill="1" applyBorder="1" applyAlignment="1">
      <alignment horizontal="center"/>
    </xf>
    <xf numFmtId="0" fontId="0" fillId="15" borderId="12" xfId="0" applyFill="1" applyBorder="1" applyAlignment="1">
      <alignment horizontal="center" vertical="center" textRotation="90"/>
    </xf>
    <xf numFmtId="0" fontId="0" fillId="15" borderId="6" xfId="0" applyFill="1" applyBorder="1" applyAlignment="1">
      <alignment horizontal="center" vertical="center" textRotation="90"/>
    </xf>
    <xf numFmtId="0" fontId="0" fillId="6" borderId="12" xfId="0" applyFill="1" applyBorder="1" applyAlignment="1">
      <alignment horizontal="center" vertical="center" textRotation="90"/>
    </xf>
    <xf numFmtId="0" fontId="5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3" borderId="11" xfId="0" applyFon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9" borderId="12" xfId="0" applyNumberFormat="1" applyFill="1" applyBorder="1" applyAlignment="1">
      <alignment horizontal="center" vertical="center" textRotation="90"/>
    </xf>
    <xf numFmtId="0" fontId="0" fillId="9" borderId="6" xfId="0" applyFill="1" applyBorder="1" applyAlignment="1">
      <alignment horizontal="center" vertical="center" textRotation="90"/>
    </xf>
    <xf numFmtId="0" fontId="0" fillId="7" borderId="6" xfId="0" applyFill="1" applyBorder="1" applyAlignment="1">
      <alignment horizontal="center" textRotation="90"/>
    </xf>
    <xf numFmtId="0" fontId="0" fillId="7" borderId="12" xfId="0" applyFill="1" applyBorder="1" applyAlignment="1">
      <alignment horizontal="center" vertical="center" textRotation="90"/>
    </xf>
    <xf numFmtId="2" fontId="0" fillId="4" borderId="0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8" borderId="6" xfId="0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5" xfId="0" applyFill="1" applyBorder="1"/>
    <xf numFmtId="0" fontId="0" fillId="6" borderId="0" xfId="0" applyFill="1" applyBorder="1"/>
    <xf numFmtId="2" fontId="0" fillId="0" borderId="0" xfId="0" applyNumberFormat="1"/>
    <xf numFmtId="2" fontId="0" fillId="6" borderId="6" xfId="0" applyNumberFormat="1" applyFill="1" applyBorder="1"/>
    <xf numFmtId="2" fontId="0" fillId="6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tabSelected="1" zoomScaleNormal="100" workbookViewId="0">
      <selection activeCell="A2" sqref="A2:F2"/>
    </sheetView>
  </sheetViews>
  <sheetFormatPr defaultRowHeight="14.4" x14ac:dyDescent="0.3"/>
  <cols>
    <col min="1" max="1" width="5" customWidth="1"/>
    <col min="2" max="2" width="6" customWidth="1"/>
    <col min="3" max="3" width="7.109375" customWidth="1"/>
    <col min="4" max="4" width="6" customWidth="1"/>
    <col min="5" max="5" width="7.21875" customWidth="1"/>
    <col min="6" max="6" width="7" customWidth="1"/>
    <col min="7" max="7" width="6.44140625" customWidth="1"/>
    <col min="8" max="8" width="6.21875" customWidth="1"/>
    <col min="9" max="9" width="6.88671875" customWidth="1"/>
    <col min="10" max="10" width="6.44140625" customWidth="1"/>
    <col min="11" max="11" width="2.33203125" customWidth="1"/>
    <col min="12" max="12" width="6" customWidth="1"/>
    <col min="13" max="13" width="2.44140625" customWidth="1"/>
    <col min="14" max="14" width="6.44140625" customWidth="1"/>
    <col min="15" max="15" width="10.44140625" customWidth="1"/>
    <col min="16" max="16" width="5.44140625" customWidth="1"/>
  </cols>
  <sheetData>
    <row r="1" spans="1:18" ht="26.4" thickBot="1" x14ac:dyDescent="0.35">
      <c r="A1" s="139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8" ht="19.8" customHeight="1" thickBot="1" x14ac:dyDescent="0.35">
      <c r="A2" s="159" t="s">
        <v>25</v>
      </c>
      <c r="B2" s="160"/>
      <c r="C2" s="160"/>
      <c r="D2" s="160"/>
      <c r="E2" s="160"/>
      <c r="F2" s="161"/>
      <c r="G2" s="79"/>
      <c r="H2" s="79"/>
      <c r="I2" s="154" t="s">
        <v>27</v>
      </c>
      <c r="J2" s="154"/>
      <c r="K2" s="154"/>
      <c r="L2" s="154"/>
      <c r="M2" s="154"/>
      <c r="N2" s="154"/>
      <c r="O2" s="77">
        <v>100</v>
      </c>
      <c r="P2" s="78" t="s">
        <v>28</v>
      </c>
    </row>
    <row r="3" spans="1:18" ht="14.4" customHeight="1" thickBot="1" x14ac:dyDescent="0.4">
      <c r="A3" s="74"/>
      <c r="B3" s="75"/>
      <c r="C3" s="75"/>
      <c r="D3" s="75"/>
      <c r="E3" s="75"/>
      <c r="F3" s="75"/>
      <c r="G3" s="76"/>
      <c r="H3" s="76"/>
    </row>
    <row r="4" spans="1:18" ht="16.2" thickBot="1" x14ac:dyDescent="0.35">
      <c r="A4" s="126" t="s">
        <v>23</v>
      </c>
      <c r="B4" s="127"/>
      <c r="C4" s="127"/>
      <c r="D4" s="127"/>
      <c r="E4" s="143">
        <v>2014</v>
      </c>
      <c r="F4" s="144"/>
    </row>
    <row r="5" spans="1:18" x14ac:dyDescent="0.3">
      <c r="A5" s="20"/>
      <c r="B5" s="155" t="s">
        <v>4</v>
      </c>
      <c r="C5" s="155"/>
      <c r="D5" s="155"/>
      <c r="E5" s="156" t="s">
        <v>3</v>
      </c>
      <c r="F5" s="157"/>
      <c r="J5" s="158" t="s">
        <v>20</v>
      </c>
      <c r="K5" s="158"/>
      <c r="L5" s="158"/>
    </row>
    <row r="6" spans="1:18" x14ac:dyDescent="0.3">
      <c r="A6" s="21" t="s">
        <v>8</v>
      </c>
      <c r="B6" s="19">
        <v>1</v>
      </c>
      <c r="C6" s="145">
        <f>IF(B6=1,(25*7.4*$O$2/100/12),IF(B6=0,0))</f>
        <v>15.416666666666666</v>
      </c>
      <c r="D6" s="145"/>
      <c r="E6" s="145">
        <f>IF(B6=1,(5*7.4*$O$2/100/12),IF(B6=0,0))</f>
        <v>3.0833333333333335</v>
      </c>
      <c r="F6" s="146"/>
      <c r="J6" s="46" t="s">
        <v>1</v>
      </c>
      <c r="K6" s="64"/>
      <c r="L6" s="46" t="s">
        <v>2</v>
      </c>
    </row>
    <row r="7" spans="1:18" x14ac:dyDescent="0.3">
      <c r="A7" s="21" t="s">
        <v>9</v>
      </c>
      <c r="B7" s="19">
        <v>1</v>
      </c>
      <c r="C7" s="145">
        <f t="shared" ref="C7:C17" si="0">IF(B7=1,(25*7.4*$O$2/100/12),IF(B7=0,0))</f>
        <v>15.416666666666666</v>
      </c>
      <c r="D7" s="145"/>
      <c r="E7" s="145">
        <f t="shared" ref="E7:E17" si="1">IF(B7=1,(5*7.4*$O$2/100/12),IF(B7=0,0))</f>
        <v>3.0833333333333335</v>
      </c>
      <c r="F7" s="146"/>
      <c r="H7" s="46" t="s">
        <v>19</v>
      </c>
      <c r="I7" s="46">
        <f>E4-1</f>
        <v>2013</v>
      </c>
      <c r="J7" s="46">
        <v>0</v>
      </c>
      <c r="K7" s="64"/>
      <c r="L7" s="46">
        <v>0</v>
      </c>
    </row>
    <row r="8" spans="1:18" x14ac:dyDescent="0.3">
      <c r="A8" s="21" t="s">
        <v>10</v>
      </c>
      <c r="B8" s="19">
        <v>1</v>
      </c>
      <c r="C8" s="145">
        <f t="shared" si="0"/>
        <v>15.416666666666666</v>
      </c>
      <c r="D8" s="145"/>
      <c r="E8" s="145">
        <f t="shared" si="1"/>
        <v>3.0833333333333335</v>
      </c>
      <c r="F8" s="146"/>
    </row>
    <row r="9" spans="1:18" x14ac:dyDescent="0.3">
      <c r="A9" s="21" t="s">
        <v>11</v>
      </c>
      <c r="B9" s="19">
        <v>1</v>
      </c>
      <c r="C9" s="145">
        <f t="shared" si="0"/>
        <v>15.416666666666666</v>
      </c>
      <c r="D9" s="145"/>
      <c r="E9" s="145">
        <f t="shared" si="1"/>
        <v>3.0833333333333335</v>
      </c>
      <c r="F9" s="146"/>
    </row>
    <row r="10" spans="1:18" x14ac:dyDescent="0.3">
      <c r="A10" s="21" t="s">
        <v>0</v>
      </c>
      <c r="B10" s="19">
        <v>1</v>
      </c>
      <c r="C10" s="145">
        <f t="shared" si="0"/>
        <v>15.416666666666666</v>
      </c>
      <c r="D10" s="145"/>
      <c r="E10" s="145">
        <f t="shared" si="1"/>
        <v>3.0833333333333335</v>
      </c>
      <c r="F10" s="146"/>
      <c r="G10" s="55"/>
    </row>
    <row r="11" spans="1:18" ht="15" thickBot="1" x14ac:dyDescent="0.35">
      <c r="A11" s="21" t="s">
        <v>12</v>
      </c>
      <c r="B11" s="19">
        <v>1</v>
      </c>
      <c r="C11" s="145">
        <f t="shared" si="0"/>
        <v>15.416666666666666</v>
      </c>
      <c r="D11" s="145"/>
      <c r="E11" s="145">
        <f t="shared" si="1"/>
        <v>3.0833333333333335</v>
      </c>
      <c r="F11" s="146"/>
      <c r="G11" s="58" t="s">
        <v>22</v>
      </c>
    </row>
    <row r="12" spans="1:18" ht="15" thickBot="1" x14ac:dyDescent="0.35">
      <c r="A12" s="21" t="s">
        <v>13</v>
      </c>
      <c r="B12" s="19">
        <v>1</v>
      </c>
      <c r="C12" s="145">
        <f t="shared" si="0"/>
        <v>15.416666666666666</v>
      </c>
      <c r="D12" s="145"/>
      <c r="E12" s="145">
        <f t="shared" si="1"/>
        <v>3.0833333333333335</v>
      </c>
      <c r="F12" s="146"/>
      <c r="G12" s="55"/>
      <c r="H12" s="65" t="s">
        <v>21</v>
      </c>
      <c r="I12" s="65">
        <f>E4</f>
        <v>2014</v>
      </c>
      <c r="J12" s="65">
        <v>0</v>
      </c>
      <c r="K12" s="65"/>
      <c r="L12" s="65">
        <v>0</v>
      </c>
      <c r="N12" s="140" t="s">
        <v>7</v>
      </c>
      <c r="O12" s="141"/>
      <c r="P12" s="142"/>
    </row>
    <row r="13" spans="1:18" x14ac:dyDescent="0.3">
      <c r="A13" s="21" t="s">
        <v>14</v>
      </c>
      <c r="B13" s="19">
        <v>1</v>
      </c>
      <c r="C13" s="145">
        <f t="shared" si="0"/>
        <v>15.416666666666666</v>
      </c>
      <c r="D13" s="145"/>
      <c r="E13" s="145">
        <f t="shared" si="1"/>
        <v>3.0833333333333335</v>
      </c>
      <c r="F13" s="146"/>
      <c r="G13" s="55"/>
      <c r="H13" s="117" t="s">
        <v>24</v>
      </c>
      <c r="I13" s="118"/>
      <c r="J13" s="71">
        <f>E4</f>
        <v>2014</v>
      </c>
      <c r="K13" s="72" t="s">
        <v>26</v>
      </c>
      <c r="L13" s="73">
        <f>E21</f>
        <v>2015</v>
      </c>
      <c r="N13" s="103" t="s">
        <v>6</v>
      </c>
      <c r="O13" s="101">
        <f>37*O2/100</f>
        <v>37</v>
      </c>
      <c r="P13" s="104" t="s">
        <v>1</v>
      </c>
    </row>
    <row r="14" spans="1:18" x14ac:dyDescent="0.3">
      <c r="A14" s="21" t="s">
        <v>15</v>
      </c>
      <c r="B14" s="19">
        <v>1</v>
      </c>
      <c r="C14" s="145">
        <f t="shared" si="0"/>
        <v>15.416666666666666</v>
      </c>
      <c r="D14" s="145"/>
      <c r="E14" s="145">
        <f t="shared" si="1"/>
        <v>3.0833333333333335</v>
      </c>
      <c r="F14" s="146"/>
      <c r="G14" s="55"/>
      <c r="H14" s="17"/>
      <c r="I14" s="16"/>
      <c r="J14" s="16"/>
      <c r="K14" s="16"/>
      <c r="L14" s="18"/>
      <c r="N14" s="105"/>
      <c r="O14" s="102">
        <f>5</f>
        <v>5</v>
      </c>
      <c r="P14" s="106" t="s">
        <v>2</v>
      </c>
    </row>
    <row r="15" spans="1:18" x14ac:dyDescent="0.3">
      <c r="A15" s="21" t="s">
        <v>16</v>
      </c>
      <c r="B15" s="19">
        <v>1</v>
      </c>
      <c r="C15" s="145">
        <f t="shared" si="0"/>
        <v>15.416666666666666</v>
      </c>
      <c r="D15" s="145"/>
      <c r="E15" s="145">
        <f t="shared" si="1"/>
        <v>3.0833333333333335</v>
      </c>
      <c r="F15" s="146"/>
      <c r="G15" s="131">
        <f>E4-1</f>
        <v>2013</v>
      </c>
      <c r="H15" s="17"/>
      <c r="I15" s="16"/>
      <c r="J15" s="16"/>
      <c r="K15" s="16"/>
      <c r="L15" s="18"/>
      <c r="N15" s="107" t="s">
        <v>5</v>
      </c>
      <c r="O15" s="108"/>
      <c r="P15" s="109"/>
    </row>
    <row r="16" spans="1:18" x14ac:dyDescent="0.3">
      <c r="A16" s="21" t="s">
        <v>17</v>
      </c>
      <c r="B16" s="19">
        <v>1</v>
      </c>
      <c r="C16" s="145">
        <f t="shared" si="0"/>
        <v>15.416666666666666</v>
      </c>
      <c r="D16" s="145"/>
      <c r="E16" s="145">
        <f t="shared" si="1"/>
        <v>3.0833333333333335</v>
      </c>
      <c r="F16" s="146"/>
      <c r="G16" s="131"/>
      <c r="H16" s="17"/>
      <c r="I16" s="16"/>
      <c r="J16" s="16"/>
      <c r="K16" s="16"/>
      <c r="L16" s="18"/>
      <c r="N16" s="17" t="s">
        <v>6</v>
      </c>
      <c r="O16" s="56">
        <f>111*O2/100</f>
        <v>111</v>
      </c>
      <c r="P16" s="18" t="s">
        <v>1</v>
      </c>
      <c r="Q16" s="167">
        <f>O16</f>
        <v>111</v>
      </c>
      <c r="R16" t="s">
        <v>34</v>
      </c>
    </row>
    <row r="17" spans="1:18" ht="15" thickBot="1" x14ac:dyDescent="0.35">
      <c r="A17" s="21" t="s">
        <v>18</v>
      </c>
      <c r="B17" s="19">
        <v>1</v>
      </c>
      <c r="C17" s="145">
        <f t="shared" si="0"/>
        <v>15.416666666666666</v>
      </c>
      <c r="D17" s="145"/>
      <c r="E17" s="145">
        <f t="shared" si="1"/>
        <v>3.0833333333333335</v>
      </c>
      <c r="F17" s="146"/>
      <c r="G17" s="131"/>
      <c r="H17" s="17"/>
      <c r="I17" s="16"/>
      <c r="J17" s="16"/>
      <c r="K17" s="16"/>
      <c r="L17" s="18"/>
      <c r="N17" s="17"/>
      <c r="O17" s="56">
        <f>15</f>
        <v>15</v>
      </c>
      <c r="P17" s="18" t="s">
        <v>2</v>
      </c>
      <c r="Q17" s="167">
        <f>O16+O19</f>
        <v>148</v>
      </c>
      <c r="R17" t="s">
        <v>35</v>
      </c>
    </row>
    <row r="18" spans="1:18" x14ac:dyDescent="0.3">
      <c r="A18" s="22"/>
      <c r="B18" s="5"/>
      <c r="C18" s="34">
        <f>SUM(C6:D17)</f>
        <v>184.99999999999997</v>
      </c>
      <c r="D18" s="5" t="s">
        <v>1</v>
      </c>
      <c r="E18" s="34">
        <f>SUM(E6:F17)</f>
        <v>37</v>
      </c>
      <c r="F18" s="6" t="s">
        <v>1</v>
      </c>
      <c r="G18" s="132" t="s">
        <v>23</v>
      </c>
      <c r="H18" s="17"/>
      <c r="I18" s="16"/>
      <c r="J18" s="16"/>
      <c r="K18" s="16"/>
      <c r="L18" s="18"/>
      <c r="N18" s="107" t="s">
        <v>32</v>
      </c>
      <c r="O18" s="108"/>
      <c r="P18" s="109"/>
      <c r="Q18" s="167">
        <f>Q17+O13</f>
        <v>185</v>
      </c>
      <c r="R18" t="s">
        <v>36</v>
      </c>
    </row>
    <row r="19" spans="1:18" ht="15" customHeight="1" thickBot="1" x14ac:dyDescent="0.35">
      <c r="A19" s="23"/>
      <c r="B19" s="7"/>
      <c r="C19" s="15">
        <f>C18/7.4</f>
        <v>24.999999999999996</v>
      </c>
      <c r="D19" s="7" t="s">
        <v>2</v>
      </c>
      <c r="E19" s="15">
        <f>E18/7.4</f>
        <v>5</v>
      </c>
      <c r="F19" s="8" t="s">
        <v>2</v>
      </c>
      <c r="G19" s="132"/>
      <c r="H19" s="17"/>
      <c r="I19" s="16"/>
      <c r="J19" s="16"/>
      <c r="K19" s="16"/>
      <c r="L19" s="18"/>
      <c r="N19" s="17" t="s">
        <v>6</v>
      </c>
      <c r="O19" s="16">
        <f>37*O2/100</f>
        <v>37</v>
      </c>
      <c r="P19" s="18" t="s">
        <v>1</v>
      </c>
    </row>
    <row r="20" spans="1:18" ht="15" thickBot="1" x14ac:dyDescent="0.35">
      <c r="A20" s="24"/>
      <c r="G20" s="132"/>
      <c r="H20" s="17"/>
      <c r="I20" s="16"/>
      <c r="J20" s="16"/>
      <c r="K20" s="16"/>
      <c r="L20" s="18"/>
      <c r="N20" s="50"/>
      <c r="O20" s="100">
        <f>5</f>
        <v>5</v>
      </c>
      <c r="P20" s="51" t="s">
        <v>2</v>
      </c>
    </row>
    <row r="21" spans="1:18" ht="16.2" thickBot="1" x14ac:dyDescent="0.35">
      <c r="A21" s="126" t="s">
        <v>23</v>
      </c>
      <c r="B21" s="127"/>
      <c r="C21" s="127"/>
      <c r="D21" s="127"/>
      <c r="E21" s="127">
        <f>E4+1</f>
        <v>2015</v>
      </c>
      <c r="F21" s="128"/>
      <c r="G21" s="132"/>
      <c r="H21" s="17"/>
      <c r="I21" s="16"/>
      <c r="J21" s="16"/>
      <c r="K21" s="16"/>
      <c r="L21" s="18"/>
    </row>
    <row r="22" spans="1:18" x14ac:dyDescent="0.3">
      <c r="A22" s="25"/>
      <c r="B22" s="33"/>
      <c r="C22" s="162" t="s">
        <v>4</v>
      </c>
      <c r="D22" s="162"/>
      <c r="E22" s="163" t="s">
        <v>3</v>
      </c>
      <c r="F22" s="164"/>
      <c r="G22" s="132"/>
      <c r="H22" s="17"/>
      <c r="I22" s="16"/>
      <c r="J22" s="119" t="s">
        <v>20</v>
      </c>
      <c r="K22" s="119"/>
      <c r="L22" s="120"/>
    </row>
    <row r="23" spans="1:18" x14ac:dyDescent="0.3">
      <c r="A23" s="26" t="s">
        <v>8</v>
      </c>
      <c r="B23" s="19">
        <v>1</v>
      </c>
      <c r="C23" s="149">
        <f>IF(B23=1,(25*7.4*$O$2/100/12),IF(B23=0,0))</f>
        <v>15.416666666666666</v>
      </c>
      <c r="D23" s="149"/>
      <c r="E23" s="149">
        <f>IF(B23=1,(5*7.4*$O$2/100/12),IF(B23=0,0))</f>
        <v>3.0833333333333335</v>
      </c>
      <c r="F23" s="150"/>
      <c r="G23" s="132"/>
      <c r="H23" s="17"/>
      <c r="I23" s="16"/>
      <c r="J23" s="48" t="s">
        <v>1</v>
      </c>
      <c r="K23" s="63"/>
      <c r="L23" s="49" t="s">
        <v>2</v>
      </c>
    </row>
    <row r="24" spans="1:18" x14ac:dyDescent="0.3">
      <c r="A24" s="26" t="s">
        <v>9</v>
      </c>
      <c r="B24" s="19">
        <v>1</v>
      </c>
      <c r="C24" s="149">
        <f t="shared" ref="C24:C34" si="2">IF(B24=1,(25*7.4*$O$2/100/12),IF(B24=0,0))</f>
        <v>15.416666666666666</v>
      </c>
      <c r="D24" s="149"/>
      <c r="E24" s="149">
        <f t="shared" ref="E24:E34" si="3">IF(B24=1,(5*7.4*$O$2/100/12),IF(B24=0,0))</f>
        <v>3.0833333333333335</v>
      </c>
      <c r="F24" s="150"/>
      <c r="G24" s="55"/>
      <c r="H24" s="70" t="s">
        <v>31</v>
      </c>
      <c r="I24" s="61">
        <f>E21</f>
        <v>2015</v>
      </c>
      <c r="J24" s="61">
        <v>0</v>
      </c>
      <c r="K24" s="61"/>
      <c r="L24" s="62">
        <v>0</v>
      </c>
    </row>
    <row r="25" spans="1:18" ht="15" thickBot="1" x14ac:dyDescent="0.35">
      <c r="A25" s="26" t="s">
        <v>10</v>
      </c>
      <c r="B25" s="19">
        <v>1</v>
      </c>
      <c r="C25" s="149">
        <f t="shared" si="2"/>
        <v>15.416666666666666</v>
      </c>
      <c r="D25" s="149"/>
      <c r="E25" s="149">
        <f t="shared" si="3"/>
        <v>3.0833333333333335</v>
      </c>
      <c r="F25" s="150"/>
      <c r="G25" s="55"/>
      <c r="H25" s="17"/>
      <c r="I25" s="16"/>
      <c r="J25" s="16"/>
      <c r="K25" s="16"/>
      <c r="L25" s="18"/>
    </row>
    <row r="26" spans="1:18" x14ac:dyDescent="0.3">
      <c r="A26" s="26" t="s">
        <v>11</v>
      </c>
      <c r="B26" s="19">
        <v>1</v>
      </c>
      <c r="C26" s="149">
        <f t="shared" si="2"/>
        <v>15.416666666666666</v>
      </c>
      <c r="D26" s="149"/>
      <c r="E26" s="149">
        <f t="shared" si="3"/>
        <v>3.0833333333333335</v>
      </c>
      <c r="F26" s="150"/>
      <c r="G26" s="55"/>
      <c r="H26" s="17"/>
      <c r="I26" s="16"/>
      <c r="J26" s="16"/>
      <c r="K26" s="16"/>
      <c r="L26" s="18"/>
      <c r="N26" s="95">
        <v>0.61699999999999999</v>
      </c>
      <c r="O26" s="110" t="s">
        <v>30</v>
      </c>
      <c r="P26" s="111"/>
    </row>
    <row r="27" spans="1:18" ht="15" thickBot="1" x14ac:dyDescent="0.35">
      <c r="A27" s="26" t="s">
        <v>0</v>
      </c>
      <c r="B27" s="19">
        <v>1</v>
      </c>
      <c r="C27" s="149">
        <f t="shared" si="2"/>
        <v>15.416666666666666</v>
      </c>
      <c r="D27" s="149"/>
      <c r="E27" s="149">
        <f t="shared" si="3"/>
        <v>3.0833333333333335</v>
      </c>
      <c r="F27" s="150"/>
      <c r="G27" s="47"/>
      <c r="H27" s="17"/>
      <c r="I27" s="16"/>
      <c r="J27" s="16"/>
      <c r="K27" s="16"/>
      <c r="L27" s="18"/>
      <c r="N27" s="50"/>
      <c r="O27" s="112"/>
      <c r="P27" s="113"/>
    </row>
    <row r="28" spans="1:18" x14ac:dyDescent="0.3">
      <c r="A28" s="26" t="s">
        <v>12</v>
      </c>
      <c r="B28" s="19">
        <v>1</v>
      </c>
      <c r="C28" s="149">
        <f t="shared" si="2"/>
        <v>15.416666666666666</v>
      </c>
      <c r="D28" s="149"/>
      <c r="E28" s="149">
        <f t="shared" si="3"/>
        <v>3.0833333333333335</v>
      </c>
      <c r="F28" s="150"/>
      <c r="G28" s="52" t="s">
        <v>22</v>
      </c>
      <c r="H28" s="17"/>
      <c r="I28" s="16"/>
      <c r="J28" s="16"/>
      <c r="K28" s="16"/>
      <c r="L28" s="18"/>
      <c r="N28" s="95">
        <v>0.1234</v>
      </c>
      <c r="O28" s="110" t="s">
        <v>29</v>
      </c>
      <c r="P28" s="111"/>
    </row>
    <row r="29" spans="1:18" ht="15" thickBot="1" x14ac:dyDescent="0.35">
      <c r="A29" s="26" t="s">
        <v>13</v>
      </c>
      <c r="B29" s="19">
        <v>1</v>
      </c>
      <c r="C29" s="149">
        <f t="shared" si="2"/>
        <v>15.416666666666666</v>
      </c>
      <c r="D29" s="149"/>
      <c r="E29" s="149">
        <f t="shared" si="3"/>
        <v>3.0833333333333335</v>
      </c>
      <c r="F29" s="150"/>
      <c r="G29" s="47"/>
      <c r="H29" s="66" t="s">
        <v>21</v>
      </c>
      <c r="I29" s="67">
        <f>E21</f>
        <v>2015</v>
      </c>
      <c r="J29" s="68">
        <f>IF(C18&gt;=$O$16,$O$16,IF(C18&lt;$O$16,C18))</f>
        <v>111</v>
      </c>
      <c r="K29" s="68"/>
      <c r="L29" s="69">
        <f>J29/(7.4*$O$2/100)</f>
        <v>15</v>
      </c>
      <c r="N29" s="50"/>
      <c r="O29" s="112"/>
      <c r="P29" s="113"/>
    </row>
    <row r="30" spans="1:18" x14ac:dyDescent="0.3">
      <c r="A30" s="26" t="s">
        <v>14</v>
      </c>
      <c r="B30" s="19">
        <v>1</v>
      </c>
      <c r="C30" s="149">
        <f t="shared" si="2"/>
        <v>15.416666666666666</v>
      </c>
      <c r="D30" s="149"/>
      <c r="E30" s="149">
        <f t="shared" si="3"/>
        <v>3.0833333333333335</v>
      </c>
      <c r="F30" s="150"/>
      <c r="G30" s="47"/>
      <c r="H30" s="117" t="s">
        <v>24</v>
      </c>
      <c r="I30" s="118"/>
      <c r="J30" s="71">
        <f>E21</f>
        <v>2015</v>
      </c>
      <c r="K30" s="72" t="s">
        <v>26</v>
      </c>
      <c r="L30" s="73">
        <f>E38</f>
        <v>2016</v>
      </c>
    </row>
    <row r="31" spans="1:18" x14ac:dyDescent="0.3">
      <c r="A31" s="26" t="s">
        <v>15</v>
      </c>
      <c r="B31" s="19">
        <v>1</v>
      </c>
      <c r="C31" s="149">
        <f t="shared" si="2"/>
        <v>15.416666666666666</v>
      </c>
      <c r="D31" s="149"/>
      <c r="E31" s="149">
        <f t="shared" si="3"/>
        <v>3.0833333333333335</v>
      </c>
      <c r="F31" s="150"/>
      <c r="G31" s="47"/>
      <c r="H31" s="17"/>
      <c r="I31" s="16"/>
      <c r="J31" s="16"/>
      <c r="K31" s="16"/>
      <c r="L31" s="18"/>
    </row>
    <row r="32" spans="1:18" x14ac:dyDescent="0.3">
      <c r="A32" s="26" t="s">
        <v>16</v>
      </c>
      <c r="B32" s="19">
        <v>1</v>
      </c>
      <c r="C32" s="149">
        <f t="shared" si="2"/>
        <v>15.416666666666666</v>
      </c>
      <c r="D32" s="149"/>
      <c r="E32" s="149">
        <f t="shared" si="3"/>
        <v>3.0833333333333335</v>
      </c>
      <c r="F32" s="150"/>
      <c r="G32" s="134">
        <f>E4</f>
        <v>2014</v>
      </c>
      <c r="H32" s="165" t="s">
        <v>33</v>
      </c>
      <c r="I32" s="166">
        <f>E21</f>
        <v>2015</v>
      </c>
      <c r="J32" s="169">
        <f>IF(C18&gt;=$Q$17,($Q$17-$Q$16),IF(C18&lt;$Q$17,IF(C18-$Q$16&gt;=0,(C18-$Q$16),0)))</f>
        <v>37</v>
      </c>
      <c r="K32" s="166"/>
      <c r="L32" s="168">
        <f>J32/(7.4*$O$2/100)</f>
        <v>5</v>
      </c>
    </row>
    <row r="33" spans="1:18" x14ac:dyDescent="0.3">
      <c r="A33" s="26" t="s">
        <v>17</v>
      </c>
      <c r="B33" s="19">
        <v>1</v>
      </c>
      <c r="C33" s="149">
        <f t="shared" si="2"/>
        <v>15.416666666666666</v>
      </c>
      <c r="D33" s="149"/>
      <c r="E33" s="149">
        <f t="shared" si="3"/>
        <v>3.0833333333333335</v>
      </c>
      <c r="F33" s="150"/>
      <c r="G33" s="134"/>
      <c r="H33" s="17"/>
      <c r="I33" s="16"/>
      <c r="J33" s="16"/>
      <c r="K33" s="16"/>
      <c r="L33" s="18"/>
    </row>
    <row r="34" spans="1:18" ht="15" thickBot="1" x14ac:dyDescent="0.35">
      <c r="A34" s="26" t="s">
        <v>18</v>
      </c>
      <c r="B34" s="19">
        <v>1</v>
      </c>
      <c r="C34" s="149">
        <f t="shared" si="2"/>
        <v>15.416666666666666</v>
      </c>
      <c r="D34" s="149"/>
      <c r="E34" s="149">
        <f t="shared" si="3"/>
        <v>3.0833333333333335</v>
      </c>
      <c r="F34" s="150"/>
      <c r="G34" s="134"/>
      <c r="H34" s="17"/>
      <c r="I34" s="16"/>
      <c r="J34" s="16"/>
      <c r="K34" s="16"/>
      <c r="L34" s="18"/>
    </row>
    <row r="35" spans="1:18" x14ac:dyDescent="0.3">
      <c r="A35" s="27"/>
      <c r="B35" s="1"/>
      <c r="C35" s="35">
        <f>SUM(C23:D34)</f>
        <v>184.99999999999997</v>
      </c>
      <c r="D35" s="1" t="s">
        <v>1</v>
      </c>
      <c r="E35" s="13">
        <f>SUM(E23:F34)</f>
        <v>37</v>
      </c>
      <c r="F35" s="2" t="s">
        <v>1</v>
      </c>
      <c r="G35" s="133" t="s">
        <v>23</v>
      </c>
      <c r="H35" s="17"/>
      <c r="I35" s="16"/>
      <c r="J35" s="16"/>
      <c r="K35" s="16"/>
      <c r="L35" s="18"/>
    </row>
    <row r="36" spans="1:18" ht="15" thickBot="1" x14ac:dyDescent="0.35">
      <c r="A36" s="28"/>
      <c r="B36" s="3"/>
      <c r="C36" s="14">
        <f>C35/7.4</f>
        <v>24.999999999999996</v>
      </c>
      <c r="D36" s="3" t="s">
        <v>2</v>
      </c>
      <c r="E36" s="14">
        <f>E35/7.4</f>
        <v>5</v>
      </c>
      <c r="F36" s="4" t="s">
        <v>2</v>
      </c>
      <c r="G36" s="133"/>
      <c r="H36" s="17"/>
      <c r="I36" s="16"/>
      <c r="J36" s="16"/>
      <c r="K36" s="16"/>
      <c r="L36" s="18"/>
    </row>
    <row r="37" spans="1:18" ht="15" thickBot="1" x14ac:dyDescent="0.35">
      <c r="A37" s="24"/>
      <c r="G37" s="133"/>
      <c r="H37" s="17"/>
      <c r="I37" s="16"/>
      <c r="J37" s="16"/>
      <c r="K37" s="16"/>
      <c r="L37" s="18"/>
    </row>
    <row r="38" spans="1:18" ht="16.2" thickBot="1" x14ac:dyDescent="0.35">
      <c r="A38" s="126" t="s">
        <v>23</v>
      </c>
      <c r="B38" s="127"/>
      <c r="C38" s="127"/>
      <c r="D38" s="127"/>
      <c r="E38" s="127">
        <f>E21+1</f>
        <v>2016</v>
      </c>
      <c r="F38" s="128"/>
      <c r="G38" s="133"/>
      <c r="H38" s="17"/>
      <c r="I38" s="16"/>
      <c r="J38" s="16"/>
      <c r="K38" s="16"/>
      <c r="L38" s="18"/>
    </row>
    <row r="39" spans="1:18" x14ac:dyDescent="0.3">
      <c r="A39" s="29"/>
      <c r="B39" s="137" t="s">
        <v>4</v>
      </c>
      <c r="C39" s="137"/>
      <c r="D39" s="137"/>
      <c r="E39" s="137" t="s">
        <v>3</v>
      </c>
      <c r="F39" s="138"/>
      <c r="G39" s="133"/>
      <c r="H39" s="17"/>
      <c r="I39" s="16"/>
      <c r="J39" s="119" t="s">
        <v>20</v>
      </c>
      <c r="K39" s="119"/>
      <c r="L39" s="120"/>
    </row>
    <row r="40" spans="1:18" x14ac:dyDescent="0.3">
      <c r="A40" s="30" t="s">
        <v>8</v>
      </c>
      <c r="B40" s="19">
        <v>1</v>
      </c>
      <c r="C40" s="135">
        <f>IF(B40=1,(25*7.4*$O$2/100/12),IF(B40=0,0))</f>
        <v>15.416666666666666</v>
      </c>
      <c r="D40" s="135"/>
      <c r="E40" s="135">
        <f>IF(B40=1,(5*7.4*$O$2/100/12),IF(B40=0,0))</f>
        <v>3.0833333333333335</v>
      </c>
      <c r="F40" s="136"/>
      <c r="G40" s="133"/>
      <c r="H40" s="17"/>
      <c r="I40" s="16"/>
      <c r="J40" s="48" t="s">
        <v>1</v>
      </c>
      <c r="K40" s="63"/>
      <c r="L40" s="49" t="s">
        <v>2</v>
      </c>
    </row>
    <row r="41" spans="1:18" x14ac:dyDescent="0.3">
      <c r="A41" s="30" t="s">
        <v>9</v>
      </c>
      <c r="B41" s="19">
        <v>1</v>
      </c>
      <c r="C41" s="135">
        <f t="shared" ref="C41:C51" si="4">IF(B41=1,(25*7.4*$O$2/100/12),IF(B41=0,0))</f>
        <v>15.416666666666666</v>
      </c>
      <c r="D41" s="135"/>
      <c r="E41" s="135">
        <f t="shared" ref="E41:E51" si="5">IF(B41=1,(5*7.4*$O$2/100/12),IF(B41=0,0))</f>
        <v>3.0833333333333335</v>
      </c>
      <c r="F41" s="136"/>
      <c r="G41" s="47"/>
      <c r="H41" s="96" t="s">
        <v>31</v>
      </c>
      <c r="I41" s="61">
        <f>E38</f>
        <v>2016</v>
      </c>
      <c r="J41" s="59">
        <f>IF(C18&gt;=$Q$18,($Q$18-$Q$17),IF(C18&lt;$Q$18,IF(C18-$Q$17&gt;=0,(C18-$Q$17),0)))</f>
        <v>37</v>
      </c>
      <c r="K41" s="59"/>
      <c r="L41" s="60">
        <f>J41/(7.4*$O$2/100)</f>
        <v>5</v>
      </c>
    </row>
    <row r="42" spans="1:18" x14ac:dyDescent="0.3">
      <c r="A42" s="30" t="s">
        <v>10</v>
      </c>
      <c r="B42" s="19">
        <v>1</v>
      </c>
      <c r="C42" s="135">
        <f t="shared" si="4"/>
        <v>15.416666666666666</v>
      </c>
      <c r="D42" s="135"/>
      <c r="E42" s="135">
        <f t="shared" si="5"/>
        <v>3.0833333333333335</v>
      </c>
      <c r="F42" s="136"/>
      <c r="G42" s="47"/>
      <c r="H42" s="17"/>
      <c r="I42" s="16"/>
      <c r="J42" s="16"/>
      <c r="K42" s="16"/>
      <c r="L42" s="18"/>
    </row>
    <row r="43" spans="1:18" x14ac:dyDescent="0.3">
      <c r="A43" s="30" t="s">
        <v>11</v>
      </c>
      <c r="B43" s="19">
        <v>1</v>
      </c>
      <c r="C43" s="135">
        <f t="shared" si="4"/>
        <v>15.416666666666666</v>
      </c>
      <c r="D43" s="135"/>
      <c r="E43" s="135">
        <f t="shared" si="5"/>
        <v>3.0833333333333335</v>
      </c>
      <c r="F43" s="136"/>
      <c r="G43" s="47"/>
      <c r="H43" s="17"/>
      <c r="I43" s="16"/>
      <c r="J43" s="16"/>
      <c r="K43" s="16"/>
      <c r="L43" s="18"/>
    </row>
    <row r="44" spans="1:18" x14ac:dyDescent="0.3">
      <c r="A44" s="30" t="s">
        <v>0</v>
      </c>
      <c r="B44" s="19">
        <v>1</v>
      </c>
      <c r="C44" s="135">
        <f t="shared" si="4"/>
        <v>15.416666666666666</v>
      </c>
      <c r="D44" s="135"/>
      <c r="E44" s="135">
        <f t="shared" si="5"/>
        <v>3.0833333333333335</v>
      </c>
      <c r="F44" s="136"/>
      <c r="G44" s="53"/>
      <c r="H44" s="17"/>
      <c r="I44" s="16"/>
      <c r="J44" s="16"/>
      <c r="K44" s="16"/>
      <c r="L44" s="18"/>
    </row>
    <row r="45" spans="1:18" x14ac:dyDescent="0.3">
      <c r="A45" s="30" t="s">
        <v>12</v>
      </c>
      <c r="B45" s="19">
        <v>1</v>
      </c>
      <c r="C45" s="135">
        <f t="shared" si="4"/>
        <v>15.416666666666666</v>
      </c>
      <c r="D45" s="135"/>
      <c r="E45" s="135">
        <f t="shared" si="5"/>
        <v>3.0833333333333335</v>
      </c>
      <c r="F45" s="136"/>
      <c r="G45" s="54" t="s">
        <v>22</v>
      </c>
      <c r="H45" s="17"/>
      <c r="I45" s="16"/>
      <c r="J45" s="16"/>
      <c r="K45" s="16"/>
      <c r="L45" s="18"/>
    </row>
    <row r="46" spans="1:18" ht="15" thickBot="1" x14ac:dyDescent="0.35">
      <c r="A46" s="30" t="s">
        <v>13</v>
      </c>
      <c r="B46" s="19">
        <v>1</v>
      </c>
      <c r="C46" s="135">
        <f t="shared" si="4"/>
        <v>15.416666666666666</v>
      </c>
      <c r="D46" s="135"/>
      <c r="E46" s="135">
        <f t="shared" si="5"/>
        <v>3.0833333333333335</v>
      </c>
      <c r="F46" s="136"/>
      <c r="G46" s="54"/>
      <c r="H46" s="66" t="s">
        <v>21</v>
      </c>
      <c r="I46" s="67">
        <f>E38</f>
        <v>2016</v>
      </c>
      <c r="J46" s="68">
        <f>IF(C35&gt;=$O$16,$O$16,IF(C35&lt;$O$16,C35))</f>
        <v>111</v>
      </c>
      <c r="K46" s="68"/>
      <c r="L46" s="69">
        <f>J46/(7.4*$O$2/100)</f>
        <v>15</v>
      </c>
      <c r="N46" s="57"/>
      <c r="O46" s="57"/>
      <c r="P46" s="57"/>
      <c r="Q46" s="57"/>
      <c r="R46" s="57"/>
    </row>
    <row r="47" spans="1:18" x14ac:dyDescent="0.3">
      <c r="A47" s="30" t="s">
        <v>14</v>
      </c>
      <c r="B47" s="19">
        <v>1</v>
      </c>
      <c r="C47" s="135">
        <f t="shared" si="4"/>
        <v>15.416666666666666</v>
      </c>
      <c r="D47" s="135"/>
      <c r="E47" s="135">
        <f t="shared" si="5"/>
        <v>3.0833333333333335</v>
      </c>
      <c r="F47" s="136"/>
      <c r="G47" s="53"/>
      <c r="H47" s="117" t="s">
        <v>24</v>
      </c>
      <c r="I47" s="118"/>
      <c r="J47" s="71">
        <f>E38</f>
        <v>2016</v>
      </c>
      <c r="K47" s="72" t="s">
        <v>26</v>
      </c>
      <c r="L47" s="73">
        <f>E55</f>
        <v>2017</v>
      </c>
      <c r="N47" s="57"/>
      <c r="O47" s="57"/>
      <c r="P47" s="57"/>
      <c r="Q47" s="57"/>
      <c r="R47" s="57"/>
    </row>
    <row r="48" spans="1:18" x14ac:dyDescent="0.3">
      <c r="A48" s="30" t="s">
        <v>15</v>
      </c>
      <c r="B48" s="19">
        <v>1</v>
      </c>
      <c r="C48" s="135">
        <f t="shared" si="4"/>
        <v>15.416666666666666</v>
      </c>
      <c r="D48" s="135"/>
      <c r="E48" s="135">
        <f t="shared" si="5"/>
        <v>3.0833333333333335</v>
      </c>
      <c r="F48" s="136"/>
      <c r="G48" s="116">
        <f>E38-1</f>
        <v>2015</v>
      </c>
      <c r="H48" s="17"/>
      <c r="I48" s="16"/>
      <c r="J48" s="16"/>
      <c r="K48" s="16"/>
      <c r="L48" s="18"/>
      <c r="N48" s="57"/>
      <c r="O48" s="57"/>
      <c r="P48" s="57"/>
      <c r="Q48" s="57"/>
      <c r="R48" s="57"/>
    </row>
    <row r="49" spans="1:18" ht="14.4" customHeight="1" x14ac:dyDescent="0.3">
      <c r="A49" s="30" t="s">
        <v>16</v>
      </c>
      <c r="B49" s="19">
        <v>1</v>
      </c>
      <c r="C49" s="135">
        <f t="shared" si="4"/>
        <v>15.416666666666666</v>
      </c>
      <c r="D49" s="135"/>
      <c r="E49" s="135">
        <f t="shared" si="5"/>
        <v>3.0833333333333335</v>
      </c>
      <c r="F49" s="136"/>
      <c r="G49" s="116"/>
      <c r="H49" s="165" t="s">
        <v>33</v>
      </c>
      <c r="I49" s="166">
        <f>E38</f>
        <v>2016</v>
      </c>
      <c r="J49" s="169">
        <f>IF(C35&gt;=$Q$17,($Q$17-$Q$16),IF(C35&lt;$Q$17,IF(C35-$Q$16&gt;=0,(C35-$Q$16),0)))</f>
        <v>37</v>
      </c>
      <c r="K49" s="166"/>
      <c r="L49" s="168">
        <f>J49/(7.4*$O$2/100)</f>
        <v>5</v>
      </c>
      <c r="N49" s="57"/>
      <c r="O49" s="57"/>
      <c r="P49" s="57"/>
      <c r="Q49" s="57"/>
      <c r="R49" s="57"/>
    </row>
    <row r="50" spans="1:18" x14ac:dyDescent="0.3">
      <c r="A50" s="30" t="s">
        <v>17</v>
      </c>
      <c r="B50" s="19">
        <v>1</v>
      </c>
      <c r="C50" s="135">
        <f t="shared" si="4"/>
        <v>15.416666666666666</v>
      </c>
      <c r="D50" s="135"/>
      <c r="E50" s="135">
        <f t="shared" si="5"/>
        <v>3.0833333333333335</v>
      </c>
      <c r="F50" s="136"/>
      <c r="G50" s="116"/>
      <c r="H50" s="17"/>
      <c r="I50" s="16"/>
      <c r="J50" s="16"/>
      <c r="K50" s="16"/>
      <c r="L50" s="18"/>
      <c r="N50" s="57"/>
      <c r="O50" s="57"/>
      <c r="P50" s="57"/>
      <c r="Q50" s="57"/>
      <c r="R50" s="57"/>
    </row>
    <row r="51" spans="1:18" ht="15" thickBot="1" x14ac:dyDescent="0.35">
      <c r="A51" s="30" t="s">
        <v>18</v>
      </c>
      <c r="B51" s="19">
        <v>1</v>
      </c>
      <c r="C51" s="135">
        <f t="shared" si="4"/>
        <v>15.416666666666666</v>
      </c>
      <c r="D51" s="135"/>
      <c r="E51" s="135">
        <f t="shared" si="5"/>
        <v>3.0833333333333335</v>
      </c>
      <c r="F51" s="136"/>
      <c r="G51" s="116"/>
      <c r="H51" s="17"/>
      <c r="I51" s="16"/>
      <c r="J51" s="16"/>
      <c r="K51" s="16"/>
      <c r="L51" s="18"/>
      <c r="N51" s="57"/>
      <c r="O51" s="57"/>
      <c r="P51" s="57"/>
      <c r="Q51" s="57"/>
      <c r="R51" s="57"/>
    </row>
    <row r="52" spans="1:18" ht="14.4" customHeight="1" x14ac:dyDescent="0.3">
      <c r="A52" s="31"/>
      <c r="B52" s="9"/>
      <c r="C52" s="36">
        <f>SUM(C40:D51)</f>
        <v>184.99999999999997</v>
      </c>
      <c r="D52" s="9" t="s">
        <v>1</v>
      </c>
      <c r="E52" s="36">
        <f>SUM(E40:F51)</f>
        <v>37</v>
      </c>
      <c r="F52" s="10" t="s">
        <v>1</v>
      </c>
      <c r="G52" s="153" t="s">
        <v>23</v>
      </c>
      <c r="H52" s="17"/>
      <c r="I52" s="16"/>
      <c r="J52" s="16"/>
      <c r="K52" s="16"/>
      <c r="L52" s="18"/>
      <c r="N52" s="57"/>
      <c r="O52" s="57"/>
      <c r="P52" s="57"/>
      <c r="Q52" s="57"/>
      <c r="R52" s="57"/>
    </row>
    <row r="53" spans="1:18" ht="15" thickBot="1" x14ac:dyDescent="0.35">
      <c r="A53" s="32"/>
      <c r="B53" s="11"/>
      <c r="C53" s="11">
        <f>C52/7.4</f>
        <v>24.999999999999996</v>
      </c>
      <c r="D53" s="11" t="s">
        <v>2</v>
      </c>
      <c r="E53" s="11">
        <f>E52/7.4</f>
        <v>5</v>
      </c>
      <c r="F53" s="12" t="s">
        <v>2</v>
      </c>
      <c r="G53" s="153"/>
      <c r="H53" s="17"/>
      <c r="I53" s="16"/>
      <c r="J53" s="16"/>
      <c r="K53" s="16"/>
      <c r="L53" s="18"/>
      <c r="N53" s="57"/>
      <c r="O53" s="57"/>
      <c r="P53" s="57"/>
      <c r="Q53" s="57"/>
      <c r="R53" s="57"/>
    </row>
    <row r="54" spans="1:18" ht="15" thickBot="1" x14ac:dyDescent="0.35">
      <c r="A54" s="24"/>
      <c r="G54" s="153"/>
      <c r="H54" s="17"/>
      <c r="I54" s="16"/>
      <c r="J54" s="16"/>
      <c r="K54" s="16"/>
      <c r="L54" s="18"/>
      <c r="N54" s="57"/>
      <c r="O54" s="57"/>
      <c r="P54" s="57"/>
      <c r="Q54" s="57"/>
      <c r="R54" s="57"/>
    </row>
    <row r="55" spans="1:18" ht="16.2" thickBot="1" x14ac:dyDescent="0.35">
      <c r="A55" s="126" t="s">
        <v>23</v>
      </c>
      <c r="B55" s="127"/>
      <c r="C55" s="127"/>
      <c r="D55" s="127"/>
      <c r="E55" s="127">
        <f>E38+1</f>
        <v>2017</v>
      </c>
      <c r="F55" s="128"/>
      <c r="G55" s="153"/>
      <c r="H55" s="17"/>
      <c r="I55" s="16"/>
      <c r="J55" s="16"/>
      <c r="K55" s="16"/>
      <c r="L55" s="18"/>
      <c r="N55" s="57"/>
      <c r="O55" s="57"/>
      <c r="P55" s="57"/>
      <c r="Q55" s="57"/>
      <c r="R55" s="57"/>
    </row>
    <row r="56" spans="1:18" x14ac:dyDescent="0.3">
      <c r="A56" s="37"/>
      <c r="B56" s="151" t="s">
        <v>4</v>
      </c>
      <c r="C56" s="151"/>
      <c r="D56" s="151"/>
      <c r="E56" s="151" t="s">
        <v>3</v>
      </c>
      <c r="F56" s="152"/>
      <c r="G56" s="153"/>
      <c r="H56" s="17"/>
      <c r="I56" s="16"/>
      <c r="J56" s="119" t="s">
        <v>20</v>
      </c>
      <c r="K56" s="119"/>
      <c r="L56" s="120"/>
      <c r="N56" s="57"/>
      <c r="O56" s="57"/>
      <c r="P56" s="57"/>
      <c r="Q56" s="57"/>
      <c r="R56" s="57"/>
    </row>
    <row r="57" spans="1:18" x14ac:dyDescent="0.3">
      <c r="A57" s="38" t="s">
        <v>8</v>
      </c>
      <c r="B57" s="19">
        <v>1</v>
      </c>
      <c r="C57" s="147">
        <f>IF(B57=1,(25*7.4*$O$2/100/12),IF(B57=0,0))</f>
        <v>15.416666666666666</v>
      </c>
      <c r="D57" s="147"/>
      <c r="E57" s="147">
        <f>IF(B57=1,(5*7.4*$O$2/100/12),IF(B57=0,0))</f>
        <v>3.0833333333333335</v>
      </c>
      <c r="F57" s="148"/>
      <c r="G57" s="153"/>
      <c r="H57" s="17"/>
      <c r="I57" s="16"/>
      <c r="J57" s="48" t="s">
        <v>1</v>
      </c>
      <c r="K57" s="63"/>
      <c r="L57" s="49" t="s">
        <v>2</v>
      </c>
      <c r="N57" s="57"/>
      <c r="O57" s="57"/>
      <c r="P57" s="57"/>
      <c r="Q57" s="57"/>
      <c r="R57" s="57"/>
    </row>
    <row r="58" spans="1:18" x14ac:dyDescent="0.3">
      <c r="A58" s="38" t="s">
        <v>9</v>
      </c>
      <c r="B58" s="19">
        <v>1</v>
      </c>
      <c r="C58" s="147">
        <f t="shared" ref="C58:C68" si="6">IF(B58=1,(25*7.4*$O$2/100/12),IF(B58=0,0))</f>
        <v>15.416666666666666</v>
      </c>
      <c r="D58" s="147"/>
      <c r="E58" s="147">
        <f t="shared" ref="E58:E68" si="7">IF(B58=1,(5*7.4*$O$2/100/12),IF(B58=0,0))</f>
        <v>3.0833333333333335</v>
      </c>
      <c r="F58" s="148"/>
      <c r="G58" s="53"/>
      <c r="H58" s="96" t="s">
        <v>31</v>
      </c>
      <c r="I58" s="99">
        <f>E55</f>
        <v>2017</v>
      </c>
      <c r="J58" s="97">
        <f>IF(C35&gt;=$Q$18,($Q$18-$Q$17),IF(C35&lt;$Q$18,IF(C35-$Q$17&gt;=0,(C35-$Q$17),0)))</f>
        <v>37</v>
      </c>
      <c r="K58" s="97"/>
      <c r="L58" s="98">
        <f>J58/(7.4*$O$2/100)</f>
        <v>5</v>
      </c>
      <c r="N58" s="57"/>
      <c r="O58" s="57"/>
      <c r="P58" s="57"/>
      <c r="Q58" s="57"/>
      <c r="R58" s="57"/>
    </row>
    <row r="59" spans="1:18" x14ac:dyDescent="0.3">
      <c r="A59" s="38" t="s">
        <v>10</v>
      </c>
      <c r="B59" s="19">
        <v>1</v>
      </c>
      <c r="C59" s="147">
        <f t="shared" si="6"/>
        <v>15.416666666666666</v>
      </c>
      <c r="D59" s="147"/>
      <c r="E59" s="147">
        <f t="shared" si="7"/>
        <v>3.0833333333333335</v>
      </c>
      <c r="F59" s="148"/>
      <c r="G59" s="53"/>
      <c r="H59" s="17"/>
      <c r="I59" s="16"/>
      <c r="J59" s="16"/>
      <c r="K59" s="16"/>
      <c r="L59" s="18"/>
      <c r="N59" s="57"/>
      <c r="O59" s="57"/>
      <c r="P59" s="57"/>
      <c r="Q59" s="57"/>
      <c r="R59" s="57"/>
    </row>
    <row r="60" spans="1:18" x14ac:dyDescent="0.3">
      <c r="A60" s="38" t="s">
        <v>11</v>
      </c>
      <c r="B60" s="19">
        <v>1</v>
      </c>
      <c r="C60" s="147">
        <f t="shared" si="6"/>
        <v>15.416666666666666</v>
      </c>
      <c r="D60" s="147"/>
      <c r="E60" s="147">
        <f t="shared" si="7"/>
        <v>3.0833333333333335</v>
      </c>
      <c r="F60" s="148"/>
      <c r="G60" s="53"/>
      <c r="H60" s="17"/>
      <c r="I60" s="16"/>
      <c r="J60" s="16"/>
      <c r="K60" s="16"/>
      <c r="L60" s="18"/>
      <c r="N60" s="57"/>
      <c r="O60" s="57"/>
      <c r="P60" s="57"/>
      <c r="Q60" s="57"/>
      <c r="R60" s="57"/>
    </row>
    <row r="61" spans="1:18" x14ac:dyDescent="0.3">
      <c r="A61" s="38" t="s">
        <v>0</v>
      </c>
      <c r="B61" s="19">
        <v>1</v>
      </c>
      <c r="C61" s="147">
        <f t="shared" si="6"/>
        <v>15.416666666666666</v>
      </c>
      <c r="D61" s="147"/>
      <c r="E61" s="147">
        <f t="shared" si="7"/>
        <v>3.0833333333333335</v>
      </c>
      <c r="F61" s="148"/>
      <c r="G61" s="92"/>
      <c r="H61" s="17"/>
      <c r="I61" s="16"/>
      <c r="J61" s="16"/>
      <c r="K61" s="16"/>
      <c r="L61" s="18"/>
      <c r="N61" s="57"/>
      <c r="O61" s="57"/>
      <c r="P61" s="57"/>
      <c r="Q61" s="57"/>
      <c r="R61" s="57"/>
    </row>
    <row r="62" spans="1:18" x14ac:dyDescent="0.3">
      <c r="A62" s="38" t="s">
        <v>12</v>
      </c>
      <c r="B62" s="19">
        <v>1</v>
      </c>
      <c r="C62" s="147">
        <f t="shared" si="6"/>
        <v>15.416666666666666</v>
      </c>
      <c r="D62" s="147"/>
      <c r="E62" s="147">
        <f t="shared" si="7"/>
        <v>3.0833333333333335</v>
      </c>
      <c r="F62" s="148"/>
      <c r="G62" s="93" t="s">
        <v>22</v>
      </c>
      <c r="H62" s="17"/>
      <c r="I62" s="16"/>
      <c r="J62" s="16"/>
      <c r="K62" s="16"/>
      <c r="L62" s="18"/>
      <c r="N62" s="57"/>
      <c r="O62" s="57"/>
      <c r="P62" s="57"/>
      <c r="Q62" s="57"/>
      <c r="R62" s="57"/>
    </row>
    <row r="63" spans="1:18" ht="15" thickBot="1" x14ac:dyDescent="0.35">
      <c r="A63" s="38" t="s">
        <v>13</v>
      </c>
      <c r="B63" s="19">
        <v>1</v>
      </c>
      <c r="C63" s="147">
        <f t="shared" si="6"/>
        <v>15.416666666666666</v>
      </c>
      <c r="D63" s="147"/>
      <c r="E63" s="147">
        <f t="shared" si="7"/>
        <v>3.0833333333333335</v>
      </c>
      <c r="F63" s="148"/>
      <c r="G63" s="93"/>
      <c r="H63" s="66" t="s">
        <v>21</v>
      </c>
      <c r="I63" s="67">
        <f>E55</f>
        <v>2017</v>
      </c>
      <c r="J63" s="68">
        <f>IF(C52&gt;=$O$16,$O$16,IF(C52&lt;$O$16,C52))</f>
        <v>111</v>
      </c>
      <c r="K63" s="68"/>
      <c r="L63" s="69">
        <f>J63/(7.4*$O$2/100)</f>
        <v>15</v>
      </c>
      <c r="N63" s="57"/>
      <c r="O63" s="57"/>
      <c r="P63" s="57"/>
      <c r="Q63" s="57"/>
      <c r="R63" s="57"/>
    </row>
    <row r="64" spans="1:18" x14ac:dyDescent="0.3">
      <c r="A64" s="38" t="s">
        <v>14</v>
      </c>
      <c r="B64" s="19">
        <v>1</v>
      </c>
      <c r="C64" s="147">
        <f t="shared" si="6"/>
        <v>15.416666666666666</v>
      </c>
      <c r="D64" s="147"/>
      <c r="E64" s="147">
        <f t="shared" si="7"/>
        <v>3.0833333333333335</v>
      </c>
      <c r="F64" s="148"/>
      <c r="G64" s="92"/>
      <c r="H64" s="117" t="s">
        <v>24</v>
      </c>
      <c r="I64" s="118"/>
      <c r="J64" s="82">
        <f>E55</f>
        <v>2017</v>
      </c>
      <c r="K64" s="72" t="s">
        <v>26</v>
      </c>
      <c r="L64" s="73">
        <f>E72</f>
        <v>2018</v>
      </c>
      <c r="N64" s="57"/>
      <c r="O64" s="57"/>
      <c r="P64" s="57"/>
      <c r="Q64" s="57"/>
      <c r="R64" s="57"/>
    </row>
    <row r="65" spans="1:12" x14ac:dyDescent="0.3">
      <c r="A65" s="38" t="s">
        <v>15</v>
      </c>
      <c r="B65" s="19">
        <v>1</v>
      </c>
      <c r="C65" s="147">
        <f t="shared" si="6"/>
        <v>15.416666666666666</v>
      </c>
      <c r="D65" s="147"/>
      <c r="E65" s="147">
        <f t="shared" si="7"/>
        <v>3.0833333333333335</v>
      </c>
      <c r="F65" s="148"/>
      <c r="G65" s="92"/>
      <c r="H65" s="17"/>
      <c r="I65" s="16"/>
      <c r="J65" s="16"/>
      <c r="K65" s="16"/>
      <c r="L65" s="18"/>
    </row>
    <row r="66" spans="1:12" x14ac:dyDescent="0.3">
      <c r="A66" s="38" t="s">
        <v>16</v>
      </c>
      <c r="B66" s="19">
        <v>1</v>
      </c>
      <c r="C66" s="147">
        <f t="shared" si="6"/>
        <v>15.416666666666666</v>
      </c>
      <c r="D66" s="147"/>
      <c r="E66" s="147">
        <f t="shared" si="7"/>
        <v>3.0833333333333335</v>
      </c>
      <c r="F66" s="148"/>
      <c r="G66" s="123">
        <f>E55-1</f>
        <v>2016</v>
      </c>
      <c r="H66" s="165" t="s">
        <v>33</v>
      </c>
      <c r="I66" s="166">
        <f>E55</f>
        <v>2017</v>
      </c>
      <c r="J66" s="169">
        <f>IF(C52&gt;=$Q$17,($Q$17-$Q$16),IF(C52&lt;$Q$17,IF(C52-$Q$16&gt;=0,(C52-$Q$16),0)))</f>
        <v>37</v>
      </c>
      <c r="K66" s="166"/>
      <c r="L66" s="168">
        <f>J66/(7.4*$O$2/100)</f>
        <v>5</v>
      </c>
    </row>
    <row r="67" spans="1:12" x14ac:dyDescent="0.3">
      <c r="A67" s="38" t="s">
        <v>17</v>
      </c>
      <c r="B67" s="19">
        <v>1</v>
      </c>
      <c r="C67" s="147">
        <f t="shared" si="6"/>
        <v>15.416666666666666</v>
      </c>
      <c r="D67" s="147"/>
      <c r="E67" s="147">
        <f t="shared" si="7"/>
        <v>3.0833333333333335</v>
      </c>
      <c r="F67" s="148"/>
      <c r="G67" s="123"/>
      <c r="H67" s="17"/>
      <c r="I67" s="16"/>
      <c r="J67" s="16"/>
      <c r="K67" s="16"/>
      <c r="L67" s="18"/>
    </row>
    <row r="68" spans="1:12" ht="15" thickBot="1" x14ac:dyDescent="0.35">
      <c r="A68" s="38" t="s">
        <v>18</v>
      </c>
      <c r="B68" s="19">
        <v>1</v>
      </c>
      <c r="C68" s="147">
        <f t="shared" si="6"/>
        <v>15.416666666666666</v>
      </c>
      <c r="D68" s="147"/>
      <c r="E68" s="147">
        <f t="shared" si="7"/>
        <v>3.0833333333333335</v>
      </c>
      <c r="F68" s="148"/>
      <c r="G68" s="123"/>
      <c r="H68" s="17"/>
      <c r="I68" s="16"/>
      <c r="J68" s="16"/>
      <c r="K68" s="16"/>
      <c r="L68" s="18"/>
    </row>
    <row r="69" spans="1:12" x14ac:dyDescent="0.3">
      <c r="A69" s="39"/>
      <c r="B69" s="40"/>
      <c r="C69" s="41">
        <f>SUM(C57:D68)</f>
        <v>184.99999999999997</v>
      </c>
      <c r="D69" s="40" t="s">
        <v>1</v>
      </c>
      <c r="E69" s="41">
        <f>SUM(E57:F68)</f>
        <v>37</v>
      </c>
      <c r="F69" s="42" t="s">
        <v>1</v>
      </c>
      <c r="G69" s="124" t="s">
        <v>23</v>
      </c>
      <c r="H69" s="17"/>
      <c r="I69" s="16"/>
      <c r="J69" s="16"/>
      <c r="K69" s="16"/>
      <c r="L69" s="18"/>
    </row>
    <row r="70" spans="1:12" ht="15" thickBot="1" x14ac:dyDescent="0.35">
      <c r="A70" s="43"/>
      <c r="B70" s="44"/>
      <c r="C70" s="44">
        <f>C69/7.4</f>
        <v>24.999999999999996</v>
      </c>
      <c r="D70" s="44" t="s">
        <v>2</v>
      </c>
      <c r="E70" s="44">
        <f>E69/7.4</f>
        <v>5</v>
      </c>
      <c r="F70" s="45" t="s">
        <v>2</v>
      </c>
      <c r="G70" s="124"/>
      <c r="H70" s="17"/>
      <c r="I70" s="16"/>
      <c r="J70" s="16"/>
      <c r="K70" s="16"/>
      <c r="L70" s="18"/>
    </row>
    <row r="71" spans="1:12" ht="15" thickBot="1" x14ac:dyDescent="0.35">
      <c r="G71" s="124"/>
      <c r="H71" s="17"/>
      <c r="I71" s="16"/>
      <c r="J71" s="16"/>
      <c r="K71" s="16"/>
      <c r="L71" s="18"/>
    </row>
    <row r="72" spans="1:12" ht="16.2" thickBot="1" x14ac:dyDescent="0.35">
      <c r="A72" s="126" t="s">
        <v>23</v>
      </c>
      <c r="B72" s="127"/>
      <c r="C72" s="127"/>
      <c r="D72" s="127"/>
      <c r="E72" s="127">
        <f>E55+1</f>
        <v>2018</v>
      </c>
      <c r="F72" s="128"/>
      <c r="G72" s="124"/>
      <c r="H72" s="17"/>
      <c r="I72" s="16"/>
      <c r="J72" s="16"/>
      <c r="K72" s="16"/>
      <c r="L72" s="18"/>
    </row>
    <row r="73" spans="1:12" x14ac:dyDescent="0.3">
      <c r="A73" s="83"/>
      <c r="B73" s="129" t="s">
        <v>4</v>
      </c>
      <c r="C73" s="129"/>
      <c r="D73" s="129"/>
      <c r="E73" s="129" t="s">
        <v>3</v>
      </c>
      <c r="F73" s="130"/>
      <c r="G73" s="124"/>
      <c r="H73" s="17"/>
      <c r="I73" s="16"/>
      <c r="J73" s="119" t="s">
        <v>20</v>
      </c>
      <c r="K73" s="119"/>
      <c r="L73" s="120"/>
    </row>
    <row r="74" spans="1:12" x14ac:dyDescent="0.3">
      <c r="A74" s="84" t="s">
        <v>8</v>
      </c>
      <c r="B74" s="19">
        <v>1</v>
      </c>
      <c r="C74" s="121">
        <f>IF(B74=1,(25*7.4*$O$2/100/12),IF(B74=0,0))</f>
        <v>15.416666666666666</v>
      </c>
      <c r="D74" s="121"/>
      <c r="E74" s="121">
        <f>IF(B74=1,(5*7.4*$O$2/100/12),IF(B74=0,0))</f>
        <v>3.0833333333333335</v>
      </c>
      <c r="F74" s="122"/>
      <c r="G74" s="124"/>
      <c r="H74" s="17"/>
      <c r="I74" s="16"/>
      <c r="J74" s="80" t="s">
        <v>1</v>
      </c>
      <c r="K74" s="80"/>
      <c r="L74" s="81" t="s">
        <v>2</v>
      </c>
    </row>
    <row r="75" spans="1:12" x14ac:dyDescent="0.3">
      <c r="A75" s="84" t="s">
        <v>9</v>
      </c>
      <c r="B75" s="19">
        <v>1</v>
      </c>
      <c r="C75" s="121">
        <f t="shared" ref="C75:C85" si="8">IF(B75=1,(25*7.4*$O$2/100/12),IF(B75=0,0))</f>
        <v>15.416666666666666</v>
      </c>
      <c r="D75" s="121"/>
      <c r="E75" s="121">
        <f t="shared" ref="E75:E85" si="9">IF(B75=1,(5*7.4*$O$2/100/12),IF(B75=0,0))</f>
        <v>3.0833333333333335</v>
      </c>
      <c r="F75" s="122"/>
      <c r="G75" s="92"/>
      <c r="H75" s="96" t="s">
        <v>31</v>
      </c>
      <c r="I75" s="99">
        <f>E72</f>
        <v>2018</v>
      </c>
      <c r="J75" s="97">
        <f>IF(C52&gt;=$Q$18,($Q$18-$Q$17),IF(C52&lt;$Q$18,IF(C52-$Q$17&gt;=0,(C52-$Q$17),0)))</f>
        <v>37</v>
      </c>
      <c r="K75" s="97"/>
      <c r="L75" s="98">
        <f>J75/(7.4*$O$2/100)</f>
        <v>5</v>
      </c>
    </row>
    <row r="76" spans="1:12" x14ac:dyDescent="0.3">
      <c r="A76" s="84" t="s">
        <v>10</v>
      </c>
      <c r="B76" s="19">
        <v>1</v>
      </c>
      <c r="C76" s="121">
        <f t="shared" si="8"/>
        <v>15.416666666666666</v>
      </c>
      <c r="D76" s="121"/>
      <c r="E76" s="121">
        <f t="shared" si="9"/>
        <v>3.0833333333333335</v>
      </c>
      <c r="F76" s="122"/>
      <c r="G76" s="92"/>
      <c r="H76" s="17"/>
      <c r="I76" s="16"/>
      <c r="J76" s="16"/>
      <c r="K76" s="16"/>
      <c r="L76" s="18"/>
    </row>
    <row r="77" spans="1:12" x14ac:dyDescent="0.3">
      <c r="A77" s="84" t="s">
        <v>11</v>
      </c>
      <c r="B77" s="19">
        <v>1</v>
      </c>
      <c r="C77" s="121">
        <f t="shared" si="8"/>
        <v>15.416666666666666</v>
      </c>
      <c r="D77" s="121"/>
      <c r="E77" s="121">
        <f t="shared" si="9"/>
        <v>3.0833333333333335</v>
      </c>
      <c r="F77" s="122"/>
      <c r="G77" s="92"/>
      <c r="H77" s="17"/>
      <c r="I77" s="16"/>
      <c r="J77" s="16"/>
      <c r="K77" s="16"/>
      <c r="L77" s="18"/>
    </row>
    <row r="78" spans="1:12" x14ac:dyDescent="0.3">
      <c r="A78" s="84" t="s">
        <v>0</v>
      </c>
      <c r="B78" s="19">
        <v>1</v>
      </c>
      <c r="C78" s="121">
        <f t="shared" si="8"/>
        <v>15.416666666666666</v>
      </c>
      <c r="D78" s="121"/>
      <c r="E78" s="121">
        <f t="shared" si="9"/>
        <v>3.0833333333333335</v>
      </c>
      <c r="F78" s="122"/>
      <c r="G78" s="94"/>
      <c r="H78" s="17"/>
      <c r="I78" s="16"/>
      <c r="J78" s="16"/>
      <c r="K78" s="16"/>
      <c r="L78" s="18"/>
    </row>
    <row r="79" spans="1:12" x14ac:dyDescent="0.3">
      <c r="A79" s="84" t="s">
        <v>12</v>
      </c>
      <c r="B79" s="19">
        <v>1</v>
      </c>
      <c r="C79" s="121">
        <f t="shared" si="8"/>
        <v>15.416666666666666</v>
      </c>
      <c r="D79" s="121"/>
      <c r="E79" s="121">
        <f t="shared" si="9"/>
        <v>3.0833333333333335</v>
      </c>
      <c r="F79" s="122"/>
      <c r="G79" s="65" t="s">
        <v>22</v>
      </c>
      <c r="H79" s="17"/>
      <c r="I79" s="16"/>
      <c r="J79" s="16"/>
      <c r="K79" s="16"/>
      <c r="L79" s="18"/>
    </row>
    <row r="80" spans="1:12" ht="15" thickBot="1" x14ac:dyDescent="0.35">
      <c r="A80" s="84" t="s">
        <v>13</v>
      </c>
      <c r="B80" s="19">
        <v>1</v>
      </c>
      <c r="C80" s="121">
        <f t="shared" si="8"/>
        <v>15.416666666666666</v>
      </c>
      <c r="D80" s="121"/>
      <c r="E80" s="121">
        <f t="shared" si="9"/>
        <v>3.0833333333333335</v>
      </c>
      <c r="F80" s="122"/>
      <c r="G80" s="65"/>
      <c r="H80" s="66" t="s">
        <v>21</v>
      </c>
      <c r="I80" s="67">
        <f>E72</f>
        <v>2018</v>
      </c>
      <c r="J80" s="68">
        <f>IF(C69&gt;=$O$16,$O$16,IF(C69&lt;$O$16,C69))</f>
        <v>111</v>
      </c>
      <c r="K80" s="68"/>
      <c r="L80" s="69">
        <f>J80/(7.4*$O$2/100)</f>
        <v>15</v>
      </c>
    </row>
    <row r="81" spans="1:12" x14ac:dyDescent="0.3">
      <c r="A81" s="84" t="s">
        <v>14</v>
      </c>
      <c r="B81" s="19">
        <v>1</v>
      </c>
      <c r="C81" s="121">
        <f t="shared" si="8"/>
        <v>15.416666666666666</v>
      </c>
      <c r="D81" s="121"/>
      <c r="E81" s="121">
        <f t="shared" si="9"/>
        <v>3.0833333333333335</v>
      </c>
      <c r="F81" s="122"/>
      <c r="G81" s="94"/>
      <c r="H81" s="117" t="s">
        <v>24</v>
      </c>
      <c r="I81" s="118"/>
      <c r="J81" s="82">
        <f>E72</f>
        <v>2018</v>
      </c>
      <c r="K81" s="72" t="s">
        <v>26</v>
      </c>
      <c r="L81" s="73">
        <f>J81+1</f>
        <v>2019</v>
      </c>
    </row>
    <row r="82" spans="1:12" x14ac:dyDescent="0.3">
      <c r="A82" s="84" t="s">
        <v>15</v>
      </c>
      <c r="B82" s="19">
        <v>1</v>
      </c>
      <c r="C82" s="121">
        <f t="shared" si="8"/>
        <v>15.416666666666666</v>
      </c>
      <c r="D82" s="121"/>
      <c r="E82" s="121">
        <f t="shared" si="9"/>
        <v>3.0833333333333335</v>
      </c>
      <c r="F82" s="122"/>
      <c r="G82" s="94"/>
      <c r="H82" s="17"/>
      <c r="I82" s="16"/>
      <c r="J82" s="16"/>
      <c r="K82" s="16"/>
      <c r="L82" s="18"/>
    </row>
    <row r="83" spans="1:12" x14ac:dyDescent="0.3">
      <c r="A83" s="84" t="s">
        <v>16</v>
      </c>
      <c r="B83" s="19">
        <v>1</v>
      </c>
      <c r="C83" s="121">
        <f t="shared" si="8"/>
        <v>15.416666666666666</v>
      </c>
      <c r="D83" s="121"/>
      <c r="E83" s="121">
        <f t="shared" si="9"/>
        <v>3.0833333333333335</v>
      </c>
      <c r="F83" s="122"/>
      <c r="G83" s="125">
        <f>E72-1</f>
        <v>2017</v>
      </c>
      <c r="H83" s="165" t="s">
        <v>33</v>
      </c>
      <c r="I83" s="166">
        <f>E72</f>
        <v>2018</v>
      </c>
      <c r="J83" s="169">
        <f>IF(C69&gt;=$Q$17,($Q$17-$Q$16),IF(C69&lt;$Q$17,IF(C69-$Q$16&gt;=0,(C69-$Q$16),0)))</f>
        <v>37</v>
      </c>
      <c r="K83" s="166"/>
      <c r="L83" s="168">
        <f>J83/(7.4*$O$2/100)</f>
        <v>5</v>
      </c>
    </row>
    <row r="84" spans="1:12" x14ac:dyDescent="0.3">
      <c r="A84" s="84" t="s">
        <v>17</v>
      </c>
      <c r="B84" s="19">
        <v>1</v>
      </c>
      <c r="C84" s="121">
        <f t="shared" si="8"/>
        <v>15.416666666666666</v>
      </c>
      <c r="D84" s="121"/>
      <c r="E84" s="121">
        <f t="shared" si="9"/>
        <v>3.0833333333333335</v>
      </c>
      <c r="F84" s="122"/>
      <c r="G84" s="125"/>
      <c r="H84" s="17"/>
      <c r="I84" s="16"/>
      <c r="J84" s="16"/>
      <c r="K84" s="16"/>
      <c r="L84" s="18"/>
    </row>
    <row r="85" spans="1:12" ht="15" thickBot="1" x14ac:dyDescent="0.35">
      <c r="A85" s="84" t="s">
        <v>18</v>
      </c>
      <c r="B85" s="19">
        <v>1</v>
      </c>
      <c r="C85" s="121">
        <f t="shared" si="8"/>
        <v>15.416666666666666</v>
      </c>
      <c r="D85" s="121"/>
      <c r="E85" s="121">
        <f t="shared" si="9"/>
        <v>3.0833333333333335</v>
      </c>
      <c r="F85" s="122"/>
      <c r="G85" s="125"/>
      <c r="H85" s="17"/>
      <c r="I85" s="16"/>
      <c r="J85" s="16"/>
      <c r="K85" s="16"/>
      <c r="L85" s="18"/>
    </row>
    <row r="86" spans="1:12" x14ac:dyDescent="0.3">
      <c r="A86" s="85"/>
      <c r="B86" s="86"/>
      <c r="C86" s="87">
        <f>SUM(C74:D85)</f>
        <v>184.99999999999997</v>
      </c>
      <c r="D86" s="86" t="s">
        <v>1</v>
      </c>
      <c r="E86" s="87">
        <f>SUM(E74:F85)</f>
        <v>37</v>
      </c>
      <c r="F86" s="88" t="s">
        <v>1</v>
      </c>
      <c r="G86" s="115" t="s">
        <v>23</v>
      </c>
      <c r="H86" s="17"/>
      <c r="I86" s="16"/>
      <c r="J86" s="16"/>
      <c r="K86" s="16"/>
      <c r="L86" s="18"/>
    </row>
    <row r="87" spans="1:12" ht="15" thickBot="1" x14ac:dyDescent="0.35">
      <c r="A87" s="89"/>
      <c r="B87" s="90"/>
      <c r="C87" s="90">
        <f>C86/7.4</f>
        <v>24.999999999999996</v>
      </c>
      <c r="D87" s="90" t="s">
        <v>2</v>
      </c>
      <c r="E87" s="90">
        <f>E86/7.4</f>
        <v>5</v>
      </c>
      <c r="F87" s="91" t="s">
        <v>2</v>
      </c>
      <c r="G87" s="115"/>
      <c r="H87" s="17"/>
      <c r="I87" s="16"/>
      <c r="J87" s="16"/>
      <c r="K87" s="16"/>
      <c r="L87" s="18"/>
    </row>
    <row r="88" spans="1:12" x14ac:dyDescent="0.3">
      <c r="G88" s="115"/>
      <c r="H88" s="17"/>
      <c r="I88" s="16"/>
      <c r="J88" s="16"/>
      <c r="K88" s="16"/>
      <c r="L88" s="18"/>
    </row>
    <row r="89" spans="1:12" x14ac:dyDescent="0.3">
      <c r="A89" s="114" t="s">
        <v>37</v>
      </c>
      <c r="B89" s="114"/>
      <c r="C89" s="114"/>
      <c r="G89" s="115"/>
      <c r="H89" s="17"/>
      <c r="I89" s="16"/>
      <c r="J89" s="16"/>
      <c r="K89" s="16"/>
      <c r="L89" s="18"/>
    </row>
    <row r="90" spans="1:12" x14ac:dyDescent="0.3">
      <c r="G90" s="115"/>
      <c r="H90" s="17"/>
      <c r="I90" s="16"/>
      <c r="J90" s="119" t="s">
        <v>20</v>
      </c>
      <c r="K90" s="119"/>
      <c r="L90" s="120"/>
    </row>
    <row r="91" spans="1:12" x14ac:dyDescent="0.3">
      <c r="G91" s="115"/>
      <c r="H91" s="17"/>
      <c r="I91" s="16"/>
      <c r="J91" s="80" t="s">
        <v>1</v>
      </c>
      <c r="K91" s="80"/>
      <c r="L91" s="81" t="s">
        <v>2</v>
      </c>
    </row>
    <row r="92" spans="1:12" x14ac:dyDescent="0.3">
      <c r="G92" s="94"/>
      <c r="H92" s="96" t="s">
        <v>31</v>
      </c>
      <c r="I92" s="99">
        <f>E72+1</f>
        <v>2019</v>
      </c>
      <c r="J92" s="97">
        <f>IF(C69&gt;=$Q$18,($Q$18-$Q$17),IF(C69&lt;$Q$18,IF(C69-$Q$17&gt;=0,(C69-$Q$17),0)))</f>
        <v>37</v>
      </c>
      <c r="K92" s="97"/>
      <c r="L92" s="98">
        <f>J92/(7.4*$O$2/100)</f>
        <v>5</v>
      </c>
    </row>
    <row r="93" spans="1:12" x14ac:dyDescent="0.3">
      <c r="G93" s="94"/>
      <c r="H93" s="17"/>
      <c r="I93" s="16"/>
      <c r="J93" s="16"/>
      <c r="K93" s="16"/>
      <c r="L93" s="18"/>
    </row>
    <row r="94" spans="1:12" x14ac:dyDescent="0.3">
      <c r="G94" s="94"/>
      <c r="H94" s="17"/>
      <c r="I94" s="16"/>
      <c r="J94" s="16"/>
      <c r="K94" s="16"/>
      <c r="L94" s="18"/>
    </row>
    <row r="95" spans="1:12" x14ac:dyDescent="0.3">
      <c r="H95" s="17"/>
      <c r="I95" s="16"/>
      <c r="J95" s="16"/>
      <c r="K95" s="16"/>
      <c r="L95" s="18"/>
    </row>
    <row r="96" spans="1:12" x14ac:dyDescent="0.3">
      <c r="H96" s="17"/>
      <c r="I96" s="16"/>
      <c r="J96" s="16"/>
      <c r="K96" s="16"/>
      <c r="L96" s="18"/>
    </row>
    <row r="97" spans="8:12" ht="15" thickBot="1" x14ac:dyDescent="0.35">
      <c r="H97" s="66" t="s">
        <v>21</v>
      </c>
      <c r="I97" s="67">
        <f>I92</f>
        <v>2019</v>
      </c>
      <c r="J97" s="68">
        <f>IF(C86&gt;=$O$16,$O$16,IF(C86&lt;$O$16,C86))</f>
        <v>111</v>
      </c>
      <c r="K97" s="68"/>
      <c r="L97" s="69">
        <f>J97/(7.4*$O$2/100)</f>
        <v>15</v>
      </c>
    </row>
  </sheetData>
  <mergeCells count="170">
    <mergeCell ref="G52:G57"/>
    <mergeCell ref="C9:D9"/>
    <mergeCell ref="E9:F9"/>
    <mergeCell ref="C10:D10"/>
    <mergeCell ref="E10:F10"/>
    <mergeCell ref="I2:N2"/>
    <mergeCell ref="B5:D5"/>
    <mergeCell ref="E5:F5"/>
    <mergeCell ref="C6:D6"/>
    <mergeCell ref="E6:F6"/>
    <mergeCell ref="C7:D7"/>
    <mergeCell ref="E7:F7"/>
    <mergeCell ref="J5:L5"/>
    <mergeCell ref="A2:F2"/>
    <mergeCell ref="C24:D24"/>
    <mergeCell ref="E24:F24"/>
    <mergeCell ref="C25:D25"/>
    <mergeCell ref="E25:F25"/>
    <mergeCell ref="C26:D26"/>
    <mergeCell ref="E26:F26"/>
    <mergeCell ref="E17:F17"/>
    <mergeCell ref="C22:D22"/>
    <mergeCell ref="E22:F22"/>
    <mergeCell ref="C23:D23"/>
    <mergeCell ref="E23:F23"/>
    <mergeCell ref="C30:D30"/>
    <mergeCell ref="E30:F30"/>
    <mergeCell ref="C31:D31"/>
    <mergeCell ref="E31:F31"/>
    <mergeCell ref="C32:D32"/>
    <mergeCell ref="E32:F32"/>
    <mergeCell ref="C34:D34"/>
    <mergeCell ref="E34:F34"/>
    <mergeCell ref="C27:D27"/>
    <mergeCell ref="E27:F27"/>
    <mergeCell ref="C28:D28"/>
    <mergeCell ref="E28:F28"/>
    <mergeCell ref="C29:D29"/>
    <mergeCell ref="E29:F29"/>
    <mergeCell ref="J39:L39"/>
    <mergeCell ref="J56:L56"/>
    <mergeCell ref="C65:D65"/>
    <mergeCell ref="E65:F65"/>
    <mergeCell ref="C66:D66"/>
    <mergeCell ref="E66:F66"/>
    <mergeCell ref="C59:D59"/>
    <mergeCell ref="E59:F59"/>
    <mergeCell ref="C60:D60"/>
    <mergeCell ref="E60:F60"/>
    <mergeCell ref="C62:D62"/>
    <mergeCell ref="E62:F62"/>
    <mergeCell ref="C63:D63"/>
    <mergeCell ref="E63:F63"/>
    <mergeCell ref="C64:D64"/>
    <mergeCell ref="E64:F64"/>
    <mergeCell ref="C61:D61"/>
    <mergeCell ref="E61:F61"/>
    <mergeCell ref="B56:D56"/>
    <mergeCell ref="E56:F56"/>
    <mergeCell ref="C57:D57"/>
    <mergeCell ref="E57:F57"/>
    <mergeCell ref="C58:D58"/>
    <mergeCell ref="E58:F58"/>
    <mergeCell ref="H30:I30"/>
    <mergeCell ref="H47:I47"/>
    <mergeCell ref="C68:D68"/>
    <mergeCell ref="E68:F68"/>
    <mergeCell ref="A38:D38"/>
    <mergeCell ref="E38:F38"/>
    <mergeCell ref="C33:D33"/>
    <mergeCell ref="E33:F33"/>
    <mergeCell ref="C67:D67"/>
    <mergeCell ref="E67:F67"/>
    <mergeCell ref="A55:D55"/>
    <mergeCell ref="E55:F55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A1:P1"/>
    <mergeCell ref="J22:L22"/>
    <mergeCell ref="N12:P12"/>
    <mergeCell ref="N15:P15"/>
    <mergeCell ref="A4:D4"/>
    <mergeCell ref="E4:F4"/>
    <mergeCell ref="A21:D21"/>
    <mergeCell ref="E21:F21"/>
    <mergeCell ref="H13:I13"/>
    <mergeCell ref="C17:D17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A72:D72"/>
    <mergeCell ref="E72:F72"/>
    <mergeCell ref="B73:D73"/>
    <mergeCell ref="E73:F73"/>
    <mergeCell ref="C74:D74"/>
    <mergeCell ref="E74:F74"/>
    <mergeCell ref="G15:G17"/>
    <mergeCell ref="G18:G23"/>
    <mergeCell ref="G35:G40"/>
    <mergeCell ref="G32:G34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B39:D39"/>
    <mergeCell ref="E39:F39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N18:P18"/>
    <mergeCell ref="O26:P27"/>
    <mergeCell ref="O28:P29"/>
    <mergeCell ref="A89:C89"/>
    <mergeCell ref="G86:G91"/>
    <mergeCell ref="G48:G51"/>
    <mergeCell ref="H64:I64"/>
    <mergeCell ref="J73:L73"/>
    <mergeCell ref="H81:I81"/>
    <mergeCell ref="J90:L90"/>
    <mergeCell ref="C84:D84"/>
    <mergeCell ref="E84:F84"/>
    <mergeCell ref="C85:D85"/>
    <mergeCell ref="E85:F85"/>
    <mergeCell ref="G66:G68"/>
    <mergeCell ref="G69:G74"/>
    <mergeCell ref="G83:G85"/>
    <mergeCell ref="C81:D81"/>
    <mergeCell ref="E81:F81"/>
    <mergeCell ref="C82:D82"/>
    <mergeCell ref="E82:F82"/>
    <mergeCell ref="C83:D83"/>
    <mergeCell ref="E83:F83"/>
    <mergeCell ref="C78:D78"/>
  </mergeCells>
  <pageMargins left="0.82677165354330717" right="0.23622047244094491" top="0.55118110236220474" bottom="0.55118110236220474" header="0.31496062992125984" footer="0.31496062992125984"/>
  <pageSetup paperSize="9" scale="52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Ark3</vt:lpstr>
      <vt:lpstr>'Ark3'!Udskriftsområde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Ollendorff</dc:creator>
  <cp:lastModifiedBy>Peter Ollendorff</cp:lastModifiedBy>
  <cp:lastPrinted>2015-06-19T10:04:50Z</cp:lastPrinted>
  <dcterms:created xsi:type="dcterms:W3CDTF">2011-08-07T08:27:54Z</dcterms:created>
  <dcterms:modified xsi:type="dcterms:W3CDTF">2017-08-09T07:53:48Z</dcterms:modified>
</cp:coreProperties>
</file>