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195" windowHeight="12045"/>
  </bookViews>
  <sheets>
    <sheet name="2015" sheetId="1" r:id="rId1"/>
  </sheets>
  <definedNames>
    <definedName name="_xlnm.Print_Titles" localSheetId="0">'2015'!$A:$A,'2015'!$2:$3</definedName>
  </definedNames>
  <calcPr calcId="125725"/>
</workbook>
</file>

<file path=xl/calcChain.xml><?xml version="1.0" encoding="utf-8"?>
<calcChain xmlns="http://schemas.openxmlformats.org/spreadsheetml/2006/main">
  <c r="AM61" i="1"/>
  <c r="AG80"/>
  <c r="AK13" l="1"/>
  <c r="AK33"/>
  <c r="AK87"/>
  <c r="AK80"/>
  <c r="AM6" l="1"/>
  <c r="AM8"/>
  <c r="AM46"/>
  <c r="Y39"/>
  <c r="AM26"/>
  <c r="X11"/>
  <c r="X80" s="1"/>
  <c r="AI80"/>
  <c r="Q80" l="1"/>
  <c r="AM34" l="1"/>
  <c r="AM5"/>
  <c r="AM22"/>
  <c r="AD80"/>
  <c r="AA87"/>
  <c r="S87" l="1"/>
  <c r="T80"/>
  <c r="S80"/>
  <c r="AD87" l="1"/>
  <c r="AE80"/>
  <c r="AB80"/>
  <c r="AA80"/>
  <c r="W87"/>
  <c r="Y80"/>
  <c r="W80"/>
  <c r="AM76" l="1"/>
  <c r="L63"/>
  <c r="L59"/>
  <c r="L55"/>
  <c r="L27"/>
  <c r="K84" l="1"/>
  <c r="AM16" l="1"/>
  <c r="AM58" l="1"/>
  <c r="AM35" l="1"/>
  <c r="E87" l="1"/>
  <c r="E53" s="1"/>
  <c r="H87"/>
  <c r="H77" s="1"/>
  <c r="N87"/>
  <c r="O80"/>
  <c r="N80"/>
  <c r="H70" l="1"/>
  <c r="AM70" s="1"/>
  <c r="H42"/>
  <c r="E27"/>
  <c r="E29" s="1"/>
  <c r="E42" s="1"/>
  <c r="E65" s="1"/>
  <c r="E67" s="1"/>
  <c r="E71" s="1"/>
  <c r="E12"/>
  <c r="E10"/>
  <c r="AM10" s="1"/>
  <c r="AM79"/>
  <c r="AM78"/>
  <c r="AM77"/>
  <c r="AM75"/>
  <c r="AM74"/>
  <c r="AM69"/>
  <c r="AM66"/>
  <c r="AM64"/>
  <c r="AM62"/>
  <c r="AM56"/>
  <c r="AM54"/>
  <c r="AM52"/>
  <c r="AM50"/>
  <c r="AM49"/>
  <c r="AM45"/>
  <c r="AM44"/>
  <c r="AM43"/>
  <c r="AM41"/>
  <c r="AM38"/>
  <c r="AM37"/>
  <c r="AM36"/>
  <c r="AM33"/>
  <c r="AM32"/>
  <c r="AM31"/>
  <c r="AM30"/>
  <c r="AM28"/>
  <c r="AM27"/>
  <c r="AM25"/>
  <c r="AM24"/>
  <c r="AM21"/>
  <c r="AM19"/>
  <c r="AM15"/>
  <c r="AM11"/>
  <c r="AM9"/>
  <c r="AM7"/>
  <c r="AM65" l="1"/>
  <c r="AM42"/>
  <c r="H39"/>
  <c r="AM39" s="1"/>
  <c r="H20"/>
  <c r="AM67"/>
  <c r="H60"/>
  <c r="H68"/>
  <c r="AM68" s="1"/>
  <c r="H72"/>
  <c r="AM72" s="1"/>
  <c r="AM4"/>
  <c r="AM47"/>
  <c r="AM14"/>
  <c r="AM13"/>
  <c r="H18" l="1"/>
  <c r="AM20"/>
  <c r="H48"/>
  <c r="AM60"/>
  <c r="C80"/>
  <c r="H53" l="1"/>
  <c r="AM53" s="1"/>
  <c r="AM48"/>
  <c r="H17"/>
  <c r="AM18"/>
  <c r="B87"/>
  <c r="H12" l="1"/>
  <c r="AM12" s="1"/>
  <c r="AM17"/>
  <c r="K87"/>
  <c r="K71" l="1"/>
  <c r="AM71" s="1"/>
  <c r="K73"/>
  <c r="L80"/>
  <c r="I80"/>
  <c r="H80"/>
  <c r="K63" l="1"/>
  <c r="AM73"/>
  <c r="F80"/>
  <c r="K59" l="1"/>
  <c r="AM63"/>
  <c r="E80"/>
  <c r="B80"/>
  <c r="K57" l="1"/>
  <c r="AM59"/>
  <c r="K55" l="1"/>
  <c r="AM57"/>
  <c r="AM55" l="1"/>
  <c r="K51"/>
  <c r="K40" l="1"/>
  <c r="AM51"/>
  <c r="K29" l="1"/>
  <c r="AM40"/>
  <c r="K23" l="1"/>
  <c r="AM29"/>
  <c r="AM23" l="1"/>
  <c r="AM80" s="1"/>
  <c r="K80"/>
</calcChain>
</file>

<file path=xl/sharedStrings.xml><?xml version="1.0" encoding="utf-8"?>
<sst xmlns="http://schemas.openxmlformats.org/spreadsheetml/2006/main" count="154" uniqueCount="127">
  <si>
    <t>Navn</t>
  </si>
  <si>
    <t>Amalie Kanstrup</t>
  </si>
  <si>
    <t>Ane Emilie Nielsen</t>
  </si>
  <si>
    <t>Betina Pedersen</t>
  </si>
  <si>
    <t>Caroline Beck</t>
  </si>
  <si>
    <t>Christian Mangaard</t>
  </si>
  <si>
    <t>Christie Prøhl</t>
  </si>
  <si>
    <t>Christoffer Beck</t>
  </si>
  <si>
    <t>Emil Houlborg</t>
  </si>
  <si>
    <t>Frederik Mark Mortensen</t>
  </si>
  <si>
    <t xml:space="preserve">Helene Levring </t>
  </si>
  <si>
    <t>Ida Marie Nielsen</t>
  </si>
  <si>
    <t>Jeppe Soelberg Nielsen</t>
  </si>
  <si>
    <t>Johan Bækgaard Rasmussen</t>
  </si>
  <si>
    <t>Johan Nielsen</t>
  </si>
  <si>
    <t>Karoline Vasegaard</t>
  </si>
  <si>
    <t>Kasper Levring Andersen</t>
  </si>
  <si>
    <t>Lasse Kammer</t>
  </si>
  <si>
    <t>Laura Davidsen Nielsen</t>
  </si>
  <si>
    <t>Louise Houe Andersen</t>
  </si>
  <si>
    <t>Lærke Harksen Nehmdahl</t>
  </si>
  <si>
    <t>Mathias Pedersen</t>
  </si>
  <si>
    <t>Mikkel Weis Kallesøe</t>
  </si>
  <si>
    <t>Oliver Dalsgaard</t>
  </si>
  <si>
    <t>Rasmus Jørgensen</t>
  </si>
  <si>
    <t>Rebecca Jacobsen</t>
  </si>
  <si>
    <t>Sebastian Leimbeck</t>
  </si>
  <si>
    <t>Sofie Rahbek Hansen</t>
  </si>
  <si>
    <t>Tobias Alstrup Kjær</t>
  </si>
  <si>
    <t>I alt</t>
  </si>
  <si>
    <t>Andreas Schøler</t>
  </si>
  <si>
    <t>Anne Sunesen</t>
  </si>
  <si>
    <t>Anton Kirkegaard Olesen</t>
  </si>
  <si>
    <t>Celeste Pind Therkildsen</t>
  </si>
  <si>
    <t>Josefine Heuer</t>
  </si>
  <si>
    <t>Kathrine Fog</t>
  </si>
  <si>
    <t>Martin Madsen</t>
  </si>
  <si>
    <t>Nicolai Friborg</t>
  </si>
  <si>
    <t>Oliver Widemann Bache</t>
  </si>
  <si>
    <t>Sofie Bruun Boye</t>
  </si>
  <si>
    <t>Kommentarer</t>
  </si>
  <si>
    <t>Antal biler</t>
  </si>
  <si>
    <t>Ida Kristensen</t>
  </si>
  <si>
    <t>Sats pr. kilometer</t>
  </si>
  <si>
    <t>Antal Kilometer (enkelt vej)</t>
  </si>
  <si>
    <t>Pris pr. tur (retur)</t>
  </si>
  <si>
    <t>(-) = SVØMMER SKYLDER</t>
  </si>
  <si>
    <t>Casper G. Kristensen</t>
  </si>
  <si>
    <t>Julie Søgaard</t>
  </si>
  <si>
    <t>Laura Cebula</t>
  </si>
  <si>
    <t>Chris Rasmussen</t>
  </si>
  <si>
    <t>Helene Marie Skouvig Andersen</t>
  </si>
  <si>
    <t>Daniel Østerballe</t>
  </si>
  <si>
    <t>Emil Korsholm Kjeldsen</t>
  </si>
  <si>
    <t>Gustav Kjeldsen</t>
  </si>
  <si>
    <t>Anna Varming</t>
  </si>
  <si>
    <t>Emma Dencker</t>
  </si>
  <si>
    <t>Josephine Larsen</t>
  </si>
  <si>
    <t>Katja Møller Madsen</t>
  </si>
  <si>
    <t>Louise Sunesen</t>
  </si>
  <si>
    <t>Mathilde Von Lillienskjold</t>
  </si>
  <si>
    <t>Nanna Søgaard</t>
  </si>
  <si>
    <t>Sarah Bundgaard</t>
  </si>
  <si>
    <t>Signe Davidsen Nielsen</t>
  </si>
  <si>
    <t>Sille Mortensen</t>
  </si>
  <si>
    <t>Kørepenge retur</t>
  </si>
  <si>
    <t>(+) VS skylder til svømmere.</t>
  </si>
  <si>
    <t>Antal svømmere</t>
  </si>
  <si>
    <t>Jakob Vingborg</t>
  </si>
  <si>
    <t>Marcus Pedersen</t>
  </si>
  <si>
    <t>Cecillie Ohn Kirkegaard</t>
  </si>
  <si>
    <t>Zenia Søndergaard Nielsen</t>
  </si>
  <si>
    <t>Mads Peter Hansen</t>
  </si>
  <si>
    <t>13.12.14 Ej betalt kørepenge</t>
  </si>
  <si>
    <t>Mikkel Riis</t>
  </si>
  <si>
    <t>24.1.15 Ej betalt kørepenge</t>
  </si>
  <si>
    <t>Maria Aakmann Andersen</t>
  </si>
  <si>
    <t>Lucas Hedegaard</t>
  </si>
  <si>
    <t>Lea Kjær Kristensen</t>
  </si>
  <si>
    <t>24.1.15 Træner og chauffør</t>
  </si>
  <si>
    <t>Sofie Madsen</t>
  </si>
  <si>
    <t>31.1.15 Ej betalt kørepenge</t>
  </si>
  <si>
    <t>24.1.15 Kørepenge retur pga. ej deltagelse</t>
  </si>
  <si>
    <t>Jacob Severinsen</t>
  </si>
  <si>
    <t>24.1.15 Frugtpenge retur</t>
  </si>
  <si>
    <t>Anders Elsborg</t>
  </si>
  <si>
    <t>24.4.15 Starter, kørepenge og frugt og tilmelding</t>
  </si>
  <si>
    <t>24.4.15 Starter, frugtpenge, frokost og stævnetilmelding</t>
  </si>
  <si>
    <t>24.4.15 Starter, frugtpenge og stævnegebyr.  5.6.15 Ej betalt for 4 starter</t>
  </si>
  <si>
    <t>Andreas Knage</t>
  </si>
  <si>
    <t>Andreas Weis Kallesøe</t>
  </si>
  <si>
    <t>Emma Christensen</t>
  </si>
  <si>
    <t>Kristian Zaar</t>
  </si>
  <si>
    <t>18.04.15 Betaling for 3 starter. 05.06.15 Retur hjemvej</t>
  </si>
  <si>
    <t>Kørepenge til chauffør</t>
  </si>
  <si>
    <t>Daniel Grimm</t>
  </si>
  <si>
    <t>Startgebyr mv.</t>
  </si>
  <si>
    <t>Opkrævet dobbelt for kørsel (2x85 kr)</t>
  </si>
  <si>
    <t>24.4.15 Kørepenge retur en vej</t>
  </si>
  <si>
    <t>18.04.15 Betaling for start</t>
  </si>
  <si>
    <t>18.4.15 Kørepenge retur</t>
  </si>
  <si>
    <t>24.4.15 Kørepenge og overnatning retur</t>
  </si>
  <si>
    <t>31.1.15 Ej betalt kørepenge 18.4.15 Betaling for 2 starter 24.4.15. Betaling for 4 starter</t>
  </si>
  <si>
    <t>18.4.15 Betaling for 2 starter. 24.4.15 Kørepenge mv. retur pga. manglende deltagelse søndag. Betaling for 4 starter.</t>
  </si>
  <si>
    <t>13.12.14/31.1.15 Ej betalt kørepenge. 6.6.15 Kørepenge retur - da oplyst selv kør</t>
  </si>
  <si>
    <t>24.1.15 Betaling for frokost  24.4.15 Kørepenge mv. retur pga. ikke deltagelse om søndagen</t>
  </si>
  <si>
    <t>13.12.14 Ej betalt kørepenge
24.4.15 Betalt stævne to gange</t>
  </si>
  <si>
    <t>24.4.15 Retur løb, frugtpenge, kørsel og forplejning</t>
  </si>
  <si>
    <t>Vestjysk Bank Swim Cup,  Holstebro 31.1.2015</t>
  </si>
  <si>
    <t>DGI Landsmesterskaber, Ikast
13.3.2015</t>
  </si>
  <si>
    <t>MVC4, Herning
18.4.2015</t>
  </si>
  <si>
    <t>MVC2, Holstebro
13.12.2014</t>
  </si>
  <si>
    <t>Spektum Swimcup, Odder 
24.-25.4.2015</t>
  </si>
  <si>
    <t>MVC3, Viborg 14.3.2015</t>
  </si>
  <si>
    <t>Nordea Cup, Ikast 6.6.2015</t>
  </si>
  <si>
    <t>VS Sommer Cup, Viborg 20.6.2015</t>
  </si>
  <si>
    <t>Århus Open, Århus
6.6.2015</t>
  </si>
  <si>
    <t>December 2014 til juli 2015</t>
  </si>
  <si>
    <t>Limfjordscup, Struer 24.1.2015</t>
  </si>
  <si>
    <t>Begynder-stævne, Ikast
14.12.14</t>
  </si>
  <si>
    <t>Lasse Fechter</t>
  </si>
  <si>
    <t>Louise Dalsgaard Liboriussen</t>
  </si>
  <si>
    <t>Ane's tur august 2015</t>
  </si>
  <si>
    <t>Ane's tur 2 biler</t>
  </si>
  <si>
    <t>05.06.15 Retur hjemvej /  Ane's tur 2 biler</t>
  </si>
  <si>
    <t xml:space="preserve">24.4.15 Kørepenge retur </t>
  </si>
  <si>
    <t>DÅM Gr. 2 Esbjerg og DM-K Bellahøj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</si>
</sst>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#,##0_ ;\-#,##0\ "/>
    <numFmt numFmtId="165" formatCode="0.0"/>
    <numFmt numFmtId="166" formatCode="_ * #,##0.0_ ;_ * \-#,##0.0_ ;_ * &quot;-&quot;??_ ;_ @_ "/>
    <numFmt numFmtId="167" formatCode="_ * #,##0_ ;_ * \-#,##0_ ;_ * &quot;-&quot;??_ ;_ @_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4" xfId="0" applyBorder="1"/>
    <xf numFmtId="0" fontId="1" fillId="0" borderId="0" xfId="0" applyFont="1"/>
    <xf numFmtId="164" fontId="0" fillId="0" borderId="1" xfId="0" applyNumberFormat="1" applyBorder="1" applyAlignment="1">
      <alignment horizontal="right"/>
    </xf>
    <xf numFmtId="1" fontId="0" fillId="0" borderId="1" xfId="0" applyNumberFormat="1" applyBorder="1"/>
    <xf numFmtId="164" fontId="0" fillId="0" borderId="0" xfId="0" applyNumberFormat="1" applyBorder="1"/>
    <xf numFmtId="0" fontId="1" fillId="0" borderId="5" xfId="0" applyFont="1" applyBorder="1"/>
    <xf numFmtId="0" fontId="3" fillId="2" borderId="4" xfId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0" fillId="2" borderId="4" xfId="1" applyFont="1" applyFill="1" applyBorder="1" applyAlignment="1">
      <alignment wrapText="1"/>
    </xf>
    <xf numFmtId="165" fontId="0" fillId="0" borderId="0" xfId="0" applyNumberFormat="1"/>
    <xf numFmtId="164" fontId="0" fillId="0" borderId="4" xfId="0" applyNumberFormat="1" applyBorder="1" applyAlignment="1">
      <alignment horizontal="right"/>
    </xf>
    <xf numFmtId="166" fontId="0" fillId="0" borderId="0" xfId="2" applyNumberFormat="1" applyFont="1"/>
    <xf numFmtId="167" fontId="0" fillId="0" borderId="0" xfId="2" applyNumberFormat="1" applyFont="1"/>
    <xf numFmtId="167" fontId="0" fillId="0" borderId="1" xfId="2" applyNumberFormat="1" applyFont="1" applyBorder="1"/>
    <xf numFmtId="167" fontId="4" fillId="0" borderId="0" xfId="2" applyNumberFormat="1" applyFont="1"/>
    <xf numFmtId="167" fontId="0" fillId="0" borderId="2" xfId="2" applyNumberFormat="1" applyFont="1" applyBorder="1"/>
    <xf numFmtId="167" fontId="1" fillId="0" borderId="5" xfId="2" applyNumberFormat="1" applyFont="1" applyBorder="1"/>
    <xf numFmtId="0" fontId="0" fillId="2" borderId="1" xfId="0" applyFill="1" applyBorder="1"/>
    <xf numFmtId="0" fontId="3" fillId="0" borderId="4" xfId="1" applyFill="1" applyBorder="1" applyAlignment="1">
      <alignment wrapText="1"/>
    </xf>
    <xf numFmtId="0" fontId="5" fillId="0" borderId="0" xfId="0" applyFont="1"/>
    <xf numFmtId="167" fontId="6" fillId="3" borderId="3" xfId="2" applyNumberFormat="1" applyFont="1" applyFill="1" applyBorder="1" applyAlignment="1">
      <alignment wrapText="1"/>
    </xf>
    <xf numFmtId="0" fontId="0" fillId="0" borderId="1" xfId="0" applyFill="1" applyBorder="1"/>
    <xf numFmtId="0" fontId="3" fillId="2" borderId="7" xfId="1" applyFill="1" applyBorder="1" applyAlignment="1">
      <alignment wrapText="1"/>
    </xf>
    <xf numFmtId="0" fontId="0" fillId="0" borderId="8" xfId="0" applyBorder="1"/>
    <xf numFmtId="167" fontId="0" fillId="0" borderId="8" xfId="2" applyNumberFormat="1" applyFont="1" applyBorder="1"/>
    <xf numFmtId="0" fontId="0" fillId="0" borderId="8" xfId="0" applyBorder="1" applyAlignment="1">
      <alignment wrapText="1"/>
    </xf>
    <xf numFmtId="0" fontId="0" fillId="2" borderId="6" xfId="1" applyFont="1" applyFill="1" applyBorder="1" applyAlignment="1">
      <alignment wrapText="1"/>
    </xf>
    <xf numFmtId="0" fontId="0" fillId="0" borderId="6" xfId="0" applyBorder="1"/>
    <xf numFmtId="0" fontId="0" fillId="0" borderId="9" xfId="0" applyBorder="1"/>
    <xf numFmtId="167" fontId="0" fillId="0" borderId="6" xfId="2" applyNumberFormat="1" applyFont="1" applyBorder="1"/>
    <xf numFmtId="164" fontId="0" fillId="0" borderId="9" xfId="0" applyNumberFormat="1" applyBorder="1"/>
    <xf numFmtId="0" fontId="0" fillId="0" borderId="6" xfId="0" applyBorder="1" applyAlignment="1">
      <alignment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0" fontId="0" fillId="0" borderId="10" xfId="0" applyBorder="1"/>
    <xf numFmtId="0" fontId="0" fillId="0" borderId="10" xfId="0" applyBorder="1" applyAlignment="1">
      <alignment wrapText="1"/>
    </xf>
    <xf numFmtId="164" fontId="1" fillId="5" borderId="10" xfId="0" applyNumberFormat="1" applyFont="1" applyFill="1" applyBorder="1"/>
    <xf numFmtId="0" fontId="0" fillId="5" borderId="10" xfId="0" applyFill="1" applyBorder="1"/>
    <xf numFmtId="167" fontId="1" fillId="5" borderId="10" xfId="2" applyNumberFormat="1" applyFont="1" applyFill="1" applyBorder="1"/>
    <xf numFmtId="164" fontId="1" fillId="4" borderId="1" xfId="0" applyNumberFormat="1" applyFont="1" applyFill="1" applyBorder="1"/>
    <xf numFmtId="164" fontId="1" fillId="4" borderId="8" xfId="0" applyNumberFormat="1" applyFont="1" applyFill="1" applyBorder="1"/>
    <xf numFmtId="164" fontId="1" fillId="4" borderId="6" xfId="0" applyNumberFormat="1" applyFont="1" applyFill="1" applyBorder="1"/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</cellXfs>
  <cellStyles count="3">
    <cellStyle name="1000-sep (2 dec)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8"/>
  <sheetViews>
    <sheetView tabSelected="1" topLeftCell="A54" zoomScaleNormal="100" workbookViewId="0">
      <pane xSplit="2" topLeftCell="AD1" activePane="topRight" state="frozen"/>
      <selection pane="topRight" activeCell="AO56" sqref="AO56"/>
    </sheetView>
  </sheetViews>
  <sheetFormatPr defaultRowHeight="15"/>
  <cols>
    <col min="1" max="1" width="30.140625" customWidth="1"/>
    <col min="2" max="2" width="10.7109375" hidden="1" customWidth="1"/>
    <col min="3" max="3" width="10.140625" customWidth="1"/>
    <col min="4" max="4" width="1.140625" customWidth="1"/>
    <col min="5" max="5" width="10.7109375" customWidth="1"/>
    <col min="6" max="6" width="10.140625" customWidth="1"/>
    <col min="7" max="7" width="1.28515625" customWidth="1"/>
    <col min="8" max="8" width="10.7109375" customWidth="1"/>
    <col min="9" max="9" width="10.140625" customWidth="1"/>
    <col min="10" max="10" width="1.28515625" customWidth="1"/>
    <col min="11" max="11" width="10.7109375" style="23" customWidth="1"/>
    <col min="12" max="12" width="10.140625" customWidth="1"/>
    <col min="13" max="13" width="1.28515625" customWidth="1"/>
    <col min="14" max="14" width="10.7109375" customWidth="1"/>
    <col min="15" max="15" width="10.140625" customWidth="1"/>
    <col min="16" max="16" width="1.28515625" customWidth="1"/>
    <col min="17" max="17" width="10.140625" customWidth="1"/>
    <col min="18" max="18" width="1.28515625" customWidth="1"/>
    <col min="19" max="19" width="10.7109375" customWidth="1"/>
    <col min="20" max="20" width="10.140625" customWidth="1"/>
    <col min="21" max="22" width="1.28515625" customWidth="1"/>
    <col min="23" max="23" width="10.7109375" customWidth="1"/>
    <col min="24" max="24" width="9.5703125" customWidth="1"/>
    <col min="25" max="25" width="10.140625" customWidth="1"/>
    <col min="26" max="26" width="1.28515625" customWidth="1"/>
    <col min="27" max="27" width="10.7109375" customWidth="1"/>
    <col min="28" max="28" width="10.140625" customWidth="1"/>
    <col min="29" max="29" width="1.28515625" customWidth="1"/>
    <col min="30" max="30" width="10.7109375" customWidth="1"/>
    <col min="31" max="31" width="10.140625" customWidth="1"/>
    <col min="32" max="32" width="1.28515625" customWidth="1"/>
    <col min="33" max="33" width="10.140625" customWidth="1"/>
    <col min="34" max="34" width="1.28515625" customWidth="1"/>
    <col min="35" max="35" width="10.140625" customWidth="1"/>
    <col min="36" max="36" width="1.28515625" customWidth="1"/>
    <col min="37" max="37" width="10.5703125" customWidth="1"/>
    <col min="38" max="38" width="1.28515625" customWidth="1"/>
    <col min="39" max="39" width="11.7109375" customWidth="1"/>
    <col min="40" max="40" width="1.140625" customWidth="1"/>
    <col min="41" max="41" width="28.140625" style="2" customWidth="1"/>
  </cols>
  <sheetData>
    <row r="1" spans="1:41" ht="18.75">
      <c r="A1" s="7" t="s">
        <v>117</v>
      </c>
      <c r="W1" s="30"/>
      <c r="X1" s="30"/>
    </row>
    <row r="2" spans="1:41" ht="58.5" customHeight="1">
      <c r="A2" s="7" t="s">
        <v>46</v>
      </c>
      <c r="B2" s="55" t="s">
        <v>119</v>
      </c>
      <c r="C2" s="55"/>
      <c r="E2" s="55" t="s">
        <v>111</v>
      </c>
      <c r="F2" s="56"/>
      <c r="H2" s="55" t="s">
        <v>118</v>
      </c>
      <c r="I2" s="56"/>
      <c r="K2" s="55" t="s">
        <v>108</v>
      </c>
      <c r="L2" s="56"/>
      <c r="N2" s="55" t="s">
        <v>109</v>
      </c>
      <c r="O2" s="56"/>
      <c r="Q2" s="55" t="s">
        <v>113</v>
      </c>
      <c r="R2" s="56"/>
      <c r="S2" s="55" t="s">
        <v>110</v>
      </c>
      <c r="T2" s="56"/>
      <c r="W2" s="55" t="s">
        <v>112</v>
      </c>
      <c r="X2" s="55"/>
      <c r="Y2" s="56"/>
      <c r="AA2" s="55" t="s">
        <v>116</v>
      </c>
      <c r="AB2" s="56"/>
      <c r="AD2" s="57" t="s">
        <v>114</v>
      </c>
      <c r="AE2" s="58"/>
      <c r="AG2" s="59" t="s">
        <v>126</v>
      </c>
      <c r="AH2" s="60"/>
      <c r="AI2" s="53" t="s">
        <v>115</v>
      </c>
      <c r="AJ2" s="54"/>
      <c r="AK2" s="53" t="s">
        <v>122</v>
      </c>
      <c r="AL2" s="54"/>
    </row>
    <row r="3" spans="1:41" ht="72" customHeight="1">
      <c r="A3" s="3" t="s">
        <v>0</v>
      </c>
      <c r="B3" s="3" t="s">
        <v>65</v>
      </c>
      <c r="C3" s="3" t="s">
        <v>96</v>
      </c>
      <c r="E3" s="3" t="s">
        <v>94</v>
      </c>
      <c r="F3" s="3" t="s">
        <v>96</v>
      </c>
      <c r="H3" s="3" t="s">
        <v>94</v>
      </c>
      <c r="I3" s="3" t="s">
        <v>96</v>
      </c>
      <c r="K3" s="3" t="s">
        <v>94</v>
      </c>
      <c r="L3" s="3" t="s">
        <v>96</v>
      </c>
      <c r="N3" s="3" t="s">
        <v>94</v>
      </c>
      <c r="O3" s="3" t="s">
        <v>96</v>
      </c>
      <c r="Q3" s="3" t="s">
        <v>96</v>
      </c>
      <c r="S3" s="3" t="s">
        <v>94</v>
      </c>
      <c r="T3" s="3" t="s">
        <v>96</v>
      </c>
      <c r="W3" s="3" t="s">
        <v>94</v>
      </c>
      <c r="X3" s="31" t="s">
        <v>97</v>
      </c>
      <c r="Y3" s="3" t="s">
        <v>96</v>
      </c>
      <c r="AA3" s="3" t="s">
        <v>94</v>
      </c>
      <c r="AB3" s="3" t="s">
        <v>96</v>
      </c>
      <c r="AD3" s="3" t="s">
        <v>94</v>
      </c>
      <c r="AE3" s="3" t="s">
        <v>96</v>
      </c>
      <c r="AG3" s="3"/>
      <c r="AI3" s="3" t="s">
        <v>96</v>
      </c>
      <c r="AK3" s="3" t="s">
        <v>94</v>
      </c>
      <c r="AM3" s="3" t="s">
        <v>29</v>
      </c>
      <c r="AO3" s="3" t="s">
        <v>40</v>
      </c>
    </row>
    <row r="4" spans="1:41">
      <c r="A4" s="14" t="s">
        <v>1</v>
      </c>
      <c r="B4" s="4"/>
      <c r="C4" s="4"/>
      <c r="E4" s="4"/>
      <c r="F4" s="4"/>
      <c r="H4" s="4"/>
      <c r="I4" s="4"/>
      <c r="K4" s="24"/>
      <c r="L4" s="4"/>
      <c r="N4" s="4"/>
      <c r="O4" s="4"/>
      <c r="Q4" s="4"/>
      <c r="S4" s="4">
        <v>140.80000000000001</v>
      </c>
      <c r="T4" s="32"/>
      <c r="W4" s="4"/>
      <c r="X4" s="4">
        <v>85</v>
      </c>
      <c r="Y4" s="4"/>
      <c r="AA4" s="4">
        <v>204.8</v>
      </c>
      <c r="AB4" s="4"/>
      <c r="AD4" s="4"/>
      <c r="AE4" s="4"/>
      <c r="AG4" s="4"/>
      <c r="AI4" s="4"/>
      <c r="AK4" s="4"/>
      <c r="AM4" s="50">
        <f t="shared" ref="AM4:AM35" si="0">SUM(B4:AL4)</f>
        <v>430.6</v>
      </c>
      <c r="AN4" s="12"/>
      <c r="AO4" s="6"/>
    </row>
    <row r="5" spans="1:41">
      <c r="A5" s="19" t="s">
        <v>85</v>
      </c>
      <c r="B5" s="4"/>
      <c r="C5" s="4"/>
      <c r="E5" s="4"/>
      <c r="F5" s="4"/>
      <c r="H5" s="4"/>
      <c r="I5" s="4"/>
      <c r="K5" s="24"/>
      <c r="L5" s="4"/>
      <c r="N5" s="4"/>
      <c r="O5" s="4"/>
      <c r="Q5" s="4"/>
      <c r="S5" s="4">
        <v>140.80000000000001</v>
      </c>
      <c r="T5" s="32"/>
      <c r="W5" s="4"/>
      <c r="X5" s="4">
        <v>85</v>
      </c>
      <c r="Y5" s="4"/>
      <c r="AA5" s="4"/>
      <c r="AB5" s="4"/>
      <c r="AD5" s="4"/>
      <c r="AE5" s="4"/>
      <c r="AG5" s="4"/>
      <c r="AI5" s="4"/>
      <c r="AK5" s="4"/>
      <c r="AM5" s="50">
        <f t="shared" si="0"/>
        <v>225.8</v>
      </c>
      <c r="AN5" s="12"/>
      <c r="AO5" s="6"/>
    </row>
    <row r="6" spans="1:41">
      <c r="A6" s="19" t="s">
        <v>89</v>
      </c>
      <c r="B6" s="4"/>
      <c r="C6" s="4"/>
      <c r="E6" s="4"/>
      <c r="F6" s="4"/>
      <c r="H6" s="4"/>
      <c r="I6" s="4"/>
      <c r="K6" s="24"/>
      <c r="L6" s="4"/>
      <c r="N6" s="4"/>
      <c r="O6" s="4"/>
      <c r="Q6" s="4"/>
      <c r="S6" s="4"/>
      <c r="T6" s="32"/>
      <c r="W6" s="4"/>
      <c r="X6" s="4">
        <v>85</v>
      </c>
      <c r="Y6" s="4"/>
      <c r="AA6" s="4"/>
      <c r="AB6" s="4"/>
      <c r="AD6" s="4"/>
      <c r="AE6" s="4"/>
      <c r="AG6" s="4"/>
      <c r="AI6" s="4"/>
      <c r="AK6" s="4"/>
      <c r="AM6" s="50">
        <f t="shared" si="0"/>
        <v>85</v>
      </c>
      <c r="AN6" s="12"/>
      <c r="AO6" s="6"/>
    </row>
    <row r="7" spans="1:41" ht="30">
      <c r="A7" s="14" t="s">
        <v>30</v>
      </c>
      <c r="B7" s="4"/>
      <c r="C7" s="4"/>
      <c r="E7" s="4"/>
      <c r="F7" s="4"/>
      <c r="H7" s="4"/>
      <c r="I7" s="4"/>
      <c r="K7" s="24"/>
      <c r="L7" s="4"/>
      <c r="N7" s="4"/>
      <c r="O7" s="4"/>
      <c r="Q7" s="4"/>
      <c r="S7" s="4"/>
      <c r="T7" s="32"/>
      <c r="W7" s="4"/>
      <c r="X7" s="4">
        <v>85</v>
      </c>
      <c r="Y7" s="4">
        <v>245</v>
      </c>
      <c r="AA7" s="4"/>
      <c r="AB7" s="4"/>
      <c r="AD7" s="4"/>
      <c r="AE7" s="4"/>
      <c r="AG7" s="4"/>
      <c r="AI7" s="4"/>
      <c r="AK7" s="4"/>
      <c r="AM7" s="50">
        <f t="shared" si="0"/>
        <v>330</v>
      </c>
      <c r="AN7" s="12"/>
      <c r="AO7" s="6" t="s">
        <v>101</v>
      </c>
    </row>
    <row r="8" spans="1:41">
      <c r="A8" s="19" t="s">
        <v>90</v>
      </c>
      <c r="B8" s="4"/>
      <c r="C8" s="4"/>
      <c r="E8" s="4"/>
      <c r="F8" s="4"/>
      <c r="H8" s="4"/>
      <c r="I8" s="4"/>
      <c r="K8" s="24"/>
      <c r="L8" s="4"/>
      <c r="N8" s="4"/>
      <c r="O8" s="4"/>
      <c r="Q8" s="4"/>
      <c r="S8" s="4"/>
      <c r="T8" s="4"/>
      <c r="W8" s="4">
        <v>134.4</v>
      </c>
      <c r="X8" s="4">
        <v>85</v>
      </c>
      <c r="Y8" s="4"/>
      <c r="AA8" s="4"/>
      <c r="AB8" s="4"/>
      <c r="AD8" s="4"/>
      <c r="AE8" s="4"/>
      <c r="AG8" s="4"/>
      <c r="AI8" s="4"/>
      <c r="AK8" s="4"/>
      <c r="AM8" s="50">
        <f t="shared" si="0"/>
        <v>219.4</v>
      </c>
      <c r="AN8" s="12"/>
      <c r="AO8" s="6"/>
    </row>
    <row r="9" spans="1:41">
      <c r="A9" s="14" t="s">
        <v>2</v>
      </c>
      <c r="B9" s="4"/>
      <c r="C9" s="4"/>
      <c r="E9" s="4"/>
      <c r="F9" s="4"/>
      <c r="H9" s="4"/>
      <c r="I9" s="4"/>
      <c r="K9" s="24"/>
      <c r="L9" s="4"/>
      <c r="N9" s="4"/>
      <c r="O9" s="4"/>
      <c r="Q9" s="4"/>
      <c r="S9" s="4"/>
      <c r="T9" s="4"/>
      <c r="W9" s="4">
        <v>268.8</v>
      </c>
      <c r="X9" s="4">
        <v>85</v>
      </c>
      <c r="Y9" s="4"/>
      <c r="AA9" s="4">
        <v>102.4</v>
      </c>
      <c r="AB9" s="4"/>
      <c r="AD9" s="4"/>
      <c r="AE9" s="4"/>
      <c r="AG9" s="4"/>
      <c r="AI9" s="4"/>
      <c r="AK9" s="4"/>
      <c r="AM9" s="50">
        <f t="shared" si="0"/>
        <v>456.20000000000005</v>
      </c>
      <c r="AN9" s="12"/>
      <c r="AO9" s="6"/>
    </row>
    <row r="10" spans="1:41">
      <c r="A10" s="14" t="s">
        <v>55</v>
      </c>
      <c r="B10" s="4"/>
      <c r="C10" s="4"/>
      <c r="E10" s="11">
        <f>E53/2</f>
        <v>83.2</v>
      </c>
      <c r="F10" s="4"/>
      <c r="H10" s="4"/>
      <c r="I10" s="4"/>
      <c r="K10" s="24"/>
      <c r="L10" s="4">
        <v>-26</v>
      </c>
      <c r="N10" s="4"/>
      <c r="O10" s="4"/>
      <c r="Q10" s="4"/>
      <c r="S10" s="4">
        <v>140.80000000000001</v>
      </c>
      <c r="T10" s="4"/>
      <c r="W10" s="4">
        <v>134.4</v>
      </c>
      <c r="X10" s="4">
        <v>85</v>
      </c>
      <c r="Y10" s="4"/>
      <c r="AA10" s="4"/>
      <c r="AB10" s="4"/>
      <c r="AD10" s="4">
        <v>134.4</v>
      </c>
      <c r="AE10" s="4"/>
      <c r="AG10" s="4"/>
      <c r="AI10" s="4"/>
      <c r="AK10" s="4"/>
      <c r="AM10" s="50">
        <f t="shared" si="0"/>
        <v>551.79999999999995</v>
      </c>
      <c r="AN10" s="12"/>
      <c r="AO10" s="6" t="s">
        <v>81</v>
      </c>
    </row>
    <row r="11" spans="1:41" ht="30" customHeight="1">
      <c r="A11" s="14" t="s">
        <v>31</v>
      </c>
      <c r="B11" s="4"/>
      <c r="C11" s="4"/>
      <c r="E11" s="4"/>
      <c r="F11" s="11">
        <v>-52</v>
      </c>
      <c r="H11" s="4"/>
      <c r="I11" s="4"/>
      <c r="K11" s="24"/>
      <c r="L11" s="4"/>
      <c r="N11" s="4"/>
      <c r="O11" s="4"/>
      <c r="Q11" s="4"/>
      <c r="S11" s="4"/>
      <c r="T11" s="4"/>
      <c r="W11" s="4"/>
      <c r="X11" s="4">
        <f>85+85</f>
        <v>170</v>
      </c>
      <c r="Y11" s="4">
        <v>475</v>
      </c>
      <c r="AA11" s="4"/>
      <c r="AB11" s="4"/>
      <c r="AD11" s="4"/>
      <c r="AE11" s="4"/>
      <c r="AG11" s="4"/>
      <c r="AI11" s="4"/>
      <c r="AK11" s="4"/>
      <c r="AM11" s="50">
        <f t="shared" si="0"/>
        <v>593</v>
      </c>
      <c r="AN11" s="12"/>
      <c r="AO11" s="6" t="s">
        <v>106</v>
      </c>
    </row>
    <row r="12" spans="1:41">
      <c r="A12" s="14" t="s">
        <v>32</v>
      </c>
      <c r="B12" s="4"/>
      <c r="C12" s="4"/>
      <c r="E12" s="4">
        <f>E53</f>
        <v>166.4</v>
      </c>
      <c r="F12" s="4"/>
      <c r="H12" s="4">
        <f>H17</f>
        <v>96</v>
      </c>
      <c r="I12" s="4"/>
      <c r="K12" s="24"/>
      <c r="L12" s="4"/>
      <c r="N12" s="4"/>
      <c r="O12" s="4"/>
      <c r="Q12" s="4"/>
      <c r="S12" s="4"/>
      <c r="T12" s="4"/>
      <c r="W12" s="4">
        <v>134.4</v>
      </c>
      <c r="X12" s="4">
        <v>85</v>
      </c>
      <c r="Y12" s="4"/>
      <c r="AA12" s="4"/>
      <c r="AB12" s="4"/>
      <c r="AD12" s="4"/>
      <c r="AE12" s="4"/>
      <c r="AG12" s="4"/>
      <c r="AI12" s="4"/>
      <c r="AK12" s="4"/>
      <c r="AM12" s="50">
        <f t="shared" si="0"/>
        <v>481.79999999999995</v>
      </c>
      <c r="AN12" s="12"/>
      <c r="AO12" s="6"/>
    </row>
    <row r="13" spans="1:41">
      <c r="A13" s="14" t="s">
        <v>3</v>
      </c>
      <c r="B13" s="4"/>
      <c r="C13" s="4"/>
      <c r="E13" s="4"/>
      <c r="F13" s="4"/>
      <c r="H13" s="4"/>
      <c r="I13" s="4"/>
      <c r="K13" s="24"/>
      <c r="L13" s="4"/>
      <c r="N13" s="4"/>
      <c r="O13" s="4"/>
      <c r="Q13" s="4"/>
      <c r="S13" s="4"/>
      <c r="T13" s="4"/>
      <c r="W13" s="4"/>
      <c r="X13" s="4">
        <v>85</v>
      </c>
      <c r="Y13" s="4"/>
      <c r="AA13" s="4"/>
      <c r="AB13" s="4"/>
      <c r="AD13" s="4"/>
      <c r="AE13" s="4"/>
      <c r="AG13" s="4"/>
      <c r="AI13" s="4"/>
      <c r="AK13" s="4">
        <f>2*160</f>
        <v>320</v>
      </c>
      <c r="AM13" s="50">
        <f t="shared" si="0"/>
        <v>405</v>
      </c>
      <c r="AN13" s="12"/>
      <c r="AO13" s="6" t="s">
        <v>123</v>
      </c>
    </row>
    <row r="14" spans="1:41" ht="15" customHeight="1">
      <c r="A14" s="14" t="s">
        <v>4</v>
      </c>
      <c r="B14" s="4"/>
      <c r="C14" s="4"/>
      <c r="E14" s="11"/>
      <c r="F14" s="4"/>
      <c r="H14" s="4"/>
      <c r="I14" s="4"/>
      <c r="K14" s="24"/>
      <c r="L14" s="4"/>
      <c r="N14" s="4"/>
      <c r="O14" s="4"/>
      <c r="Q14" s="4"/>
      <c r="S14" s="4"/>
      <c r="T14" s="4"/>
      <c r="W14" s="4"/>
      <c r="X14" s="4">
        <v>85</v>
      </c>
      <c r="Y14" s="4">
        <v>42.5</v>
      </c>
      <c r="AA14" s="4"/>
      <c r="AB14" s="4"/>
      <c r="AD14" s="4"/>
      <c r="AE14" s="4"/>
      <c r="AG14" s="4"/>
      <c r="AI14" s="4"/>
      <c r="AK14" s="4"/>
      <c r="AM14" s="50">
        <f t="shared" si="0"/>
        <v>127.5</v>
      </c>
      <c r="AN14" s="12"/>
      <c r="AO14" s="6" t="s">
        <v>98</v>
      </c>
    </row>
    <row r="15" spans="1:41">
      <c r="A15" s="14" t="s">
        <v>47</v>
      </c>
      <c r="B15" s="10"/>
      <c r="C15" s="4"/>
      <c r="E15" s="4"/>
      <c r="F15" s="4"/>
      <c r="H15" s="4"/>
      <c r="I15" s="4"/>
      <c r="K15" s="24"/>
      <c r="L15" s="4"/>
      <c r="N15" s="4"/>
      <c r="O15" s="4"/>
      <c r="Q15" s="4"/>
      <c r="S15" s="4"/>
      <c r="T15" s="4"/>
      <c r="W15" s="4"/>
      <c r="X15" s="4"/>
      <c r="Y15" s="4"/>
      <c r="AA15" s="4"/>
      <c r="AB15" s="4"/>
      <c r="AD15" s="4"/>
      <c r="AE15" s="4"/>
      <c r="AG15" s="4"/>
      <c r="AI15" s="4"/>
      <c r="AK15" s="4"/>
      <c r="AM15" s="50">
        <f t="shared" si="0"/>
        <v>0</v>
      </c>
      <c r="AN15" s="12"/>
      <c r="AO15" s="6"/>
    </row>
    <row r="16" spans="1:41">
      <c r="A16" s="19" t="s">
        <v>70</v>
      </c>
      <c r="B16" s="21"/>
      <c r="C16" s="4">
        <v>-20</v>
      </c>
      <c r="E16" s="4"/>
      <c r="F16" s="4"/>
      <c r="H16" s="4"/>
      <c r="I16" s="4"/>
      <c r="K16" s="24"/>
      <c r="L16" s="4"/>
      <c r="N16" s="4"/>
      <c r="O16" s="4"/>
      <c r="Q16" s="4"/>
      <c r="S16" s="4"/>
      <c r="T16" s="4"/>
      <c r="W16" s="4"/>
      <c r="X16" s="4"/>
      <c r="Y16" s="4"/>
      <c r="AA16" s="4"/>
      <c r="AB16" s="4"/>
      <c r="AD16" s="4"/>
      <c r="AE16" s="4"/>
      <c r="AG16" s="4"/>
      <c r="AI16" s="4"/>
      <c r="AK16" s="4"/>
      <c r="AM16" s="50">
        <f t="shared" si="0"/>
        <v>-20</v>
      </c>
      <c r="AN16" s="12"/>
      <c r="AO16" s="6"/>
    </row>
    <row r="17" spans="1:41">
      <c r="A17" s="14" t="s">
        <v>33</v>
      </c>
      <c r="B17" s="8"/>
      <c r="C17" s="4"/>
      <c r="E17" s="4"/>
      <c r="F17" s="4"/>
      <c r="H17" s="4">
        <f>H18</f>
        <v>96</v>
      </c>
      <c r="I17" s="4"/>
      <c r="K17" s="24"/>
      <c r="L17" s="4"/>
      <c r="N17" s="4"/>
      <c r="O17" s="4"/>
      <c r="Q17" s="4"/>
      <c r="S17" s="4"/>
      <c r="T17" s="4"/>
      <c r="W17" s="4">
        <v>134.4</v>
      </c>
      <c r="X17" s="4">
        <v>85</v>
      </c>
      <c r="Y17" s="4"/>
      <c r="AA17" s="4"/>
      <c r="AB17" s="4"/>
      <c r="AD17" s="4"/>
      <c r="AE17" s="4"/>
      <c r="AG17" s="4"/>
      <c r="AI17" s="4"/>
      <c r="AK17" s="4"/>
      <c r="AM17" s="50">
        <f t="shared" si="0"/>
        <v>315.39999999999998</v>
      </c>
      <c r="AN17" s="12"/>
      <c r="AO17" s="6"/>
    </row>
    <row r="18" spans="1:41">
      <c r="A18" s="14" t="s">
        <v>50</v>
      </c>
      <c r="B18" s="4"/>
      <c r="C18" s="4"/>
      <c r="E18" s="4"/>
      <c r="F18" s="4"/>
      <c r="H18" s="4">
        <f>H20</f>
        <v>96</v>
      </c>
      <c r="I18" s="4">
        <v>-30</v>
      </c>
      <c r="K18" s="24"/>
      <c r="L18" s="4"/>
      <c r="N18" s="4"/>
      <c r="O18" s="4"/>
      <c r="Q18" s="4"/>
      <c r="S18" s="4">
        <v>140.80000000000001</v>
      </c>
      <c r="T18" s="4"/>
      <c r="W18" s="4"/>
      <c r="X18" s="4">
        <v>85</v>
      </c>
      <c r="Y18" s="4"/>
      <c r="AA18" s="4"/>
      <c r="AB18" s="4"/>
      <c r="AD18" s="4"/>
      <c r="AE18" s="4"/>
      <c r="AG18" s="4"/>
      <c r="AI18" s="4"/>
      <c r="AK18" s="4"/>
      <c r="AM18" s="50">
        <f t="shared" si="0"/>
        <v>291.8</v>
      </c>
      <c r="AN18" s="12"/>
      <c r="AO18" s="6" t="s">
        <v>75</v>
      </c>
    </row>
    <row r="19" spans="1:41">
      <c r="A19" s="14" t="s">
        <v>5</v>
      </c>
      <c r="B19" s="4"/>
      <c r="C19" s="4"/>
      <c r="E19" s="4"/>
      <c r="F19" s="4"/>
      <c r="H19" s="4"/>
      <c r="I19" s="4"/>
      <c r="K19" s="24"/>
      <c r="L19" s="4"/>
      <c r="N19" s="4"/>
      <c r="O19" s="4"/>
      <c r="Q19" s="4"/>
      <c r="S19" s="4"/>
      <c r="T19" s="4"/>
      <c r="W19" s="4"/>
      <c r="X19" s="4">
        <v>85</v>
      </c>
      <c r="Y19" s="4">
        <v>85</v>
      </c>
      <c r="AA19" s="4"/>
      <c r="AB19" s="4"/>
      <c r="AD19" s="4"/>
      <c r="AE19" s="4"/>
      <c r="AG19" s="4"/>
      <c r="AI19" s="4"/>
      <c r="AK19" s="4"/>
      <c r="AM19" s="50">
        <f t="shared" si="0"/>
        <v>170</v>
      </c>
      <c r="AN19" s="12"/>
      <c r="AO19" s="6" t="s">
        <v>125</v>
      </c>
    </row>
    <row r="20" spans="1:41">
      <c r="A20" s="14" t="s">
        <v>6</v>
      </c>
      <c r="B20" s="4"/>
      <c r="C20" s="4"/>
      <c r="E20" s="11"/>
      <c r="F20" s="4"/>
      <c r="H20" s="4">
        <f>H42</f>
        <v>96</v>
      </c>
      <c r="I20" s="4"/>
      <c r="K20" s="24"/>
      <c r="L20" s="4"/>
      <c r="N20" s="4"/>
      <c r="O20" s="4"/>
      <c r="Q20" s="4"/>
      <c r="S20" s="4"/>
      <c r="T20" s="4"/>
      <c r="W20" s="4">
        <v>134.4</v>
      </c>
      <c r="X20" s="4">
        <v>85</v>
      </c>
      <c r="Y20" s="4"/>
      <c r="AA20" s="4"/>
      <c r="AB20" s="4"/>
      <c r="AD20" s="4"/>
      <c r="AE20" s="4"/>
      <c r="AG20" s="4"/>
      <c r="AI20" s="4"/>
      <c r="AK20" s="4"/>
      <c r="AM20" s="50">
        <f t="shared" si="0"/>
        <v>315.39999999999998</v>
      </c>
      <c r="AN20" s="12"/>
      <c r="AO20" s="6"/>
    </row>
    <row r="21" spans="1:41">
      <c r="A21" s="14" t="s">
        <v>7</v>
      </c>
      <c r="B21" s="4"/>
      <c r="C21" s="4"/>
      <c r="E21" s="11"/>
      <c r="F21" s="4"/>
      <c r="H21" s="4"/>
      <c r="I21" s="4"/>
      <c r="K21" s="24"/>
      <c r="L21" s="4"/>
      <c r="N21" s="4"/>
      <c r="O21" s="4"/>
      <c r="Q21" s="4"/>
      <c r="S21" s="4"/>
      <c r="T21" s="4"/>
      <c r="W21" s="4"/>
      <c r="X21" s="4">
        <v>85</v>
      </c>
      <c r="Y21" s="4"/>
      <c r="AA21" s="4"/>
      <c r="AB21" s="4"/>
      <c r="AD21" s="4"/>
      <c r="AE21" s="4"/>
      <c r="AG21" s="4"/>
      <c r="AI21" s="4"/>
      <c r="AK21" s="4"/>
      <c r="AM21" s="50">
        <f t="shared" si="0"/>
        <v>85</v>
      </c>
      <c r="AN21" s="12"/>
      <c r="AO21" s="6"/>
    </row>
    <row r="22" spans="1:41" ht="30">
      <c r="A22" s="19" t="s">
        <v>95</v>
      </c>
      <c r="B22" s="4"/>
      <c r="C22" s="4"/>
      <c r="E22" s="11"/>
      <c r="F22" s="4"/>
      <c r="H22" s="4"/>
      <c r="I22" s="4"/>
      <c r="K22" s="24"/>
      <c r="L22" s="4"/>
      <c r="N22" s="4"/>
      <c r="O22" s="4"/>
      <c r="Q22" s="4"/>
      <c r="S22" s="4"/>
      <c r="T22" s="4"/>
      <c r="W22" s="4">
        <v>134.4</v>
      </c>
      <c r="X22" s="4"/>
      <c r="Y22" s="4">
        <v>-230</v>
      </c>
      <c r="AA22" s="4"/>
      <c r="AB22" s="4"/>
      <c r="AD22" s="4"/>
      <c r="AE22" s="4"/>
      <c r="AG22" s="4"/>
      <c r="AI22" s="4"/>
      <c r="AK22" s="4"/>
      <c r="AM22" s="50">
        <f t="shared" si="0"/>
        <v>-95.6</v>
      </c>
      <c r="AN22" s="12"/>
      <c r="AO22" s="6" t="s">
        <v>86</v>
      </c>
    </row>
    <row r="23" spans="1:41">
      <c r="A23" s="14" t="s">
        <v>52</v>
      </c>
      <c r="B23" s="4"/>
      <c r="C23" s="4"/>
      <c r="E23" s="4"/>
      <c r="F23" s="4"/>
      <c r="H23" s="4"/>
      <c r="I23" s="4"/>
      <c r="K23" s="24">
        <f>K29</f>
        <v>83.2</v>
      </c>
      <c r="L23" s="4"/>
      <c r="N23" s="4"/>
      <c r="O23" s="4"/>
      <c r="Q23" s="4"/>
      <c r="S23" s="4"/>
      <c r="T23" s="4"/>
      <c r="W23" s="4">
        <v>268.8</v>
      </c>
      <c r="X23" s="4">
        <v>85</v>
      </c>
      <c r="Y23" s="4"/>
      <c r="AA23" s="4"/>
      <c r="AB23" s="4"/>
      <c r="AD23" s="4">
        <v>67.2</v>
      </c>
      <c r="AE23" s="4"/>
      <c r="AG23" s="4"/>
      <c r="AI23" s="4"/>
      <c r="AK23" s="4"/>
      <c r="AM23" s="50">
        <f t="shared" si="0"/>
        <v>504.2</v>
      </c>
      <c r="AN23" s="12"/>
      <c r="AO23" s="6"/>
    </row>
    <row r="24" spans="1:41">
      <c r="A24" s="14" t="s">
        <v>8</v>
      </c>
      <c r="B24" s="4"/>
      <c r="C24" s="4"/>
      <c r="E24" s="4"/>
      <c r="F24" s="4"/>
      <c r="H24" s="4"/>
      <c r="I24" s="4"/>
      <c r="K24" s="24"/>
      <c r="L24" s="4"/>
      <c r="N24" s="4"/>
      <c r="O24" s="4"/>
      <c r="Q24" s="4"/>
      <c r="S24" s="4"/>
      <c r="T24" s="4"/>
      <c r="W24" s="4"/>
      <c r="X24" s="4">
        <v>85</v>
      </c>
      <c r="Y24" s="4"/>
      <c r="AA24" s="4"/>
      <c r="AB24" s="4"/>
      <c r="AD24" s="4"/>
      <c r="AE24" s="4"/>
      <c r="AG24" s="4"/>
      <c r="AI24" s="4"/>
      <c r="AK24" s="4"/>
      <c r="AM24" s="50">
        <f t="shared" si="0"/>
        <v>85</v>
      </c>
      <c r="AN24" s="12"/>
      <c r="AO24" s="6"/>
    </row>
    <row r="25" spans="1:41">
      <c r="A25" s="14" t="s">
        <v>53</v>
      </c>
      <c r="B25" s="4"/>
      <c r="C25" s="4"/>
      <c r="E25" s="4"/>
      <c r="F25" s="4"/>
      <c r="H25" s="4"/>
      <c r="I25" s="4"/>
      <c r="K25" s="24"/>
      <c r="L25" s="4"/>
      <c r="N25" s="4"/>
      <c r="O25" s="4"/>
      <c r="Q25" s="4"/>
      <c r="S25" s="4"/>
      <c r="T25" s="4">
        <v>-20</v>
      </c>
      <c r="W25" s="4">
        <v>134.4</v>
      </c>
      <c r="X25" s="4">
        <v>85</v>
      </c>
      <c r="Y25" s="4"/>
      <c r="AA25" s="4"/>
      <c r="AB25" s="4"/>
      <c r="AD25" s="4"/>
      <c r="AE25" s="4"/>
      <c r="AG25" s="4"/>
      <c r="AI25" s="4"/>
      <c r="AK25" s="4"/>
      <c r="AM25" s="50">
        <f t="shared" si="0"/>
        <v>199.4</v>
      </c>
      <c r="AN25" s="12"/>
      <c r="AO25" s="6" t="s">
        <v>99</v>
      </c>
    </row>
    <row r="26" spans="1:41">
      <c r="A26" s="19" t="s">
        <v>91</v>
      </c>
      <c r="B26" s="4"/>
      <c r="C26" s="4"/>
      <c r="E26" s="4"/>
      <c r="F26" s="4"/>
      <c r="H26" s="4"/>
      <c r="I26" s="4"/>
      <c r="K26" s="24"/>
      <c r="L26" s="4"/>
      <c r="N26" s="4"/>
      <c r="O26" s="4"/>
      <c r="Q26" s="4"/>
      <c r="S26" s="4"/>
      <c r="T26" s="4"/>
      <c r="W26" s="4"/>
      <c r="X26" s="4">
        <v>85</v>
      </c>
      <c r="Y26" s="4"/>
      <c r="AA26" s="4"/>
      <c r="AB26" s="4"/>
      <c r="AD26" s="4"/>
      <c r="AE26" s="4"/>
      <c r="AG26" s="4"/>
      <c r="AI26" s="4"/>
      <c r="AK26" s="4"/>
      <c r="AM26" s="50">
        <f t="shared" si="0"/>
        <v>85</v>
      </c>
      <c r="AN26" s="12"/>
      <c r="AO26" s="6"/>
    </row>
    <row r="27" spans="1:41">
      <c r="A27" s="14" t="s">
        <v>56</v>
      </c>
      <c r="B27" s="4"/>
      <c r="C27" s="4"/>
      <c r="E27" s="4">
        <f>E53</f>
        <v>166.4</v>
      </c>
      <c r="F27" s="4"/>
      <c r="H27" s="4"/>
      <c r="I27" s="4"/>
      <c r="K27" s="24"/>
      <c r="L27" s="4">
        <f>2*-26</f>
        <v>-52</v>
      </c>
      <c r="N27" s="4"/>
      <c r="O27" s="4"/>
      <c r="Q27" s="4"/>
      <c r="S27" s="4"/>
      <c r="T27" s="4"/>
      <c r="W27" s="4"/>
      <c r="X27" s="4"/>
      <c r="Y27" s="4"/>
      <c r="AA27" s="4"/>
      <c r="AB27" s="4"/>
      <c r="AD27" s="4">
        <v>67.2</v>
      </c>
      <c r="AE27" s="4"/>
      <c r="AG27" s="4"/>
      <c r="AI27" s="4"/>
      <c r="AK27" s="4"/>
      <c r="AM27" s="50">
        <f t="shared" si="0"/>
        <v>181.60000000000002</v>
      </c>
      <c r="AN27" s="12"/>
      <c r="AO27" s="6" t="s">
        <v>81</v>
      </c>
    </row>
    <row r="28" spans="1:41">
      <c r="A28" s="14" t="s">
        <v>9</v>
      </c>
      <c r="B28" s="4"/>
      <c r="C28" s="4"/>
      <c r="E28" s="4"/>
      <c r="F28" s="4"/>
      <c r="H28" s="4"/>
      <c r="I28" s="4"/>
      <c r="K28" s="24"/>
      <c r="L28" s="4"/>
      <c r="N28" s="4"/>
      <c r="O28" s="4"/>
      <c r="Q28" s="4"/>
      <c r="S28" s="4"/>
      <c r="T28" s="4"/>
      <c r="W28" s="4">
        <v>134.4</v>
      </c>
      <c r="X28" s="4">
        <v>85</v>
      </c>
      <c r="Y28" s="4"/>
      <c r="AA28" s="4">
        <v>102.4</v>
      </c>
      <c r="AB28" s="4"/>
      <c r="AD28" s="4"/>
      <c r="AE28" s="4"/>
      <c r="AG28" s="4">
        <v>659</v>
      </c>
      <c r="AI28" s="4"/>
      <c r="AK28" s="4"/>
      <c r="AM28" s="50">
        <f t="shared" si="0"/>
        <v>980.8</v>
      </c>
      <c r="AN28" s="12"/>
      <c r="AO28" s="6"/>
    </row>
    <row r="29" spans="1:41">
      <c r="A29" s="14" t="s">
        <v>54</v>
      </c>
      <c r="B29" s="4"/>
      <c r="C29" s="4"/>
      <c r="E29" s="4">
        <f>E27</f>
        <v>166.4</v>
      </c>
      <c r="F29" s="4"/>
      <c r="H29" s="4"/>
      <c r="I29" s="4"/>
      <c r="K29" s="24">
        <f>K40</f>
        <v>83.2</v>
      </c>
      <c r="L29" s="4"/>
      <c r="N29" s="4"/>
      <c r="O29" s="4"/>
      <c r="Q29" s="4"/>
      <c r="S29" s="4"/>
      <c r="T29" s="4"/>
      <c r="W29" s="4"/>
      <c r="X29" s="4">
        <v>85</v>
      </c>
      <c r="Y29" s="4"/>
      <c r="AA29" s="4"/>
      <c r="AB29" s="4"/>
      <c r="AD29" s="4">
        <v>67.2</v>
      </c>
      <c r="AE29" s="4"/>
      <c r="AG29" s="4"/>
      <c r="AI29" s="4"/>
      <c r="AK29" s="4"/>
      <c r="AM29" s="50">
        <f t="shared" si="0"/>
        <v>401.8</v>
      </c>
      <c r="AN29" s="12"/>
      <c r="AO29" s="6"/>
    </row>
    <row r="30" spans="1:41">
      <c r="A30" s="14" t="s">
        <v>10</v>
      </c>
      <c r="B30" s="4"/>
      <c r="C30" s="4"/>
      <c r="E30" s="4"/>
      <c r="F30" s="4"/>
      <c r="H30" s="4"/>
      <c r="I30" s="4"/>
      <c r="K30" s="24"/>
      <c r="L30" s="4"/>
      <c r="N30" s="4">
        <v>67.2</v>
      </c>
      <c r="O30" s="4"/>
      <c r="Q30" s="4"/>
      <c r="S30" s="4"/>
      <c r="T30" s="4"/>
      <c r="W30" s="4"/>
      <c r="X30" s="4"/>
      <c r="Y30" s="4"/>
      <c r="AA30" s="4"/>
      <c r="AB30" s="4"/>
      <c r="AD30" s="4"/>
      <c r="AE30" s="4"/>
      <c r="AG30" s="4"/>
      <c r="AI30" s="4"/>
      <c r="AK30" s="4"/>
      <c r="AM30" s="50">
        <f t="shared" si="0"/>
        <v>67.2</v>
      </c>
      <c r="AN30" s="12"/>
      <c r="AO30" s="6"/>
    </row>
    <row r="31" spans="1:41">
      <c r="A31" s="14" t="s">
        <v>51</v>
      </c>
      <c r="B31" s="4"/>
      <c r="C31" s="4"/>
      <c r="E31" s="11"/>
      <c r="F31" s="4"/>
      <c r="H31" s="4"/>
      <c r="I31" s="4"/>
      <c r="K31" s="24"/>
      <c r="L31" s="4"/>
      <c r="N31" s="4"/>
      <c r="O31" s="4"/>
      <c r="Q31" s="4"/>
      <c r="S31" s="4"/>
      <c r="T31" s="4"/>
      <c r="W31" s="4"/>
      <c r="X31" s="4">
        <v>85</v>
      </c>
      <c r="Y31" s="4"/>
      <c r="AA31" s="4"/>
      <c r="AB31" s="4"/>
      <c r="AD31" s="4"/>
      <c r="AE31" s="4"/>
      <c r="AG31" s="4"/>
      <c r="AI31" s="4"/>
      <c r="AK31" s="4"/>
      <c r="AM31" s="50">
        <f t="shared" si="0"/>
        <v>85</v>
      </c>
      <c r="AN31" s="12"/>
      <c r="AO31" s="6"/>
    </row>
    <row r="32" spans="1:41">
      <c r="A32" s="14" t="s">
        <v>42</v>
      </c>
      <c r="B32" s="4"/>
      <c r="C32" s="4"/>
      <c r="E32" s="4"/>
      <c r="F32" s="4"/>
      <c r="H32" s="4"/>
      <c r="I32" s="4"/>
      <c r="K32" s="24"/>
      <c r="L32" s="4"/>
      <c r="N32" s="4"/>
      <c r="O32" s="4"/>
      <c r="Q32" s="4"/>
      <c r="S32" s="4"/>
      <c r="T32" s="4"/>
      <c r="W32" s="4"/>
      <c r="X32" s="4">
        <v>85</v>
      </c>
      <c r="Y32" s="4"/>
      <c r="AA32" s="4">
        <v>204.8</v>
      </c>
      <c r="AB32" s="4"/>
      <c r="AD32" s="4"/>
      <c r="AE32" s="4"/>
      <c r="AG32" s="4"/>
      <c r="AI32" s="4"/>
      <c r="AK32" s="4"/>
      <c r="AM32" s="50">
        <f t="shared" si="0"/>
        <v>289.8</v>
      </c>
      <c r="AN32" s="12"/>
      <c r="AO32" s="6"/>
    </row>
    <row r="33" spans="1:41" ht="30">
      <c r="A33" s="14" t="s">
        <v>11</v>
      </c>
      <c r="B33" s="4"/>
      <c r="C33" s="4"/>
      <c r="E33" s="4"/>
      <c r="F33" s="4"/>
      <c r="H33" s="4"/>
      <c r="I33" s="4"/>
      <c r="K33" s="24"/>
      <c r="L33" s="4"/>
      <c r="N33" s="4"/>
      <c r="O33" s="4"/>
      <c r="Q33" s="4"/>
      <c r="S33" s="4"/>
      <c r="T33" s="4"/>
      <c r="W33" s="4">
        <v>134.4</v>
      </c>
      <c r="X33" s="4">
        <v>85</v>
      </c>
      <c r="Y33" s="4"/>
      <c r="AA33" s="4"/>
      <c r="AB33" s="4">
        <v>32</v>
      </c>
      <c r="AD33" s="4"/>
      <c r="AE33" s="4"/>
      <c r="AG33" s="4"/>
      <c r="AI33" s="4"/>
      <c r="AK33" s="4">
        <f>2*160</f>
        <v>320</v>
      </c>
      <c r="AM33" s="50">
        <f t="shared" si="0"/>
        <v>571.4</v>
      </c>
      <c r="AN33" s="12"/>
      <c r="AO33" s="6" t="s">
        <v>124</v>
      </c>
    </row>
    <row r="34" spans="1:41">
      <c r="A34" s="19" t="s">
        <v>83</v>
      </c>
      <c r="B34" s="4"/>
      <c r="C34" s="4"/>
      <c r="E34" s="4"/>
      <c r="F34" s="4"/>
      <c r="H34" s="4"/>
      <c r="I34" s="4"/>
      <c r="K34" s="24"/>
      <c r="L34" s="4"/>
      <c r="N34" s="4"/>
      <c r="O34" s="4"/>
      <c r="Q34" s="4"/>
      <c r="S34" s="4"/>
      <c r="T34" s="4"/>
      <c r="W34" s="4"/>
      <c r="X34" s="4"/>
      <c r="Y34" s="4"/>
      <c r="AA34" s="4">
        <v>204.8</v>
      </c>
      <c r="AB34" s="4"/>
      <c r="AD34" s="4"/>
      <c r="AE34" s="4"/>
      <c r="AG34" s="4"/>
      <c r="AI34" s="4"/>
      <c r="AK34" s="4"/>
      <c r="AM34" s="50">
        <f t="shared" si="0"/>
        <v>204.8</v>
      </c>
      <c r="AN34" s="12"/>
      <c r="AO34" s="6"/>
    </row>
    <row r="35" spans="1:41">
      <c r="A35" s="19" t="s">
        <v>68</v>
      </c>
      <c r="B35" s="4"/>
      <c r="C35" s="4"/>
      <c r="E35" s="4"/>
      <c r="F35" s="4"/>
      <c r="H35" s="4"/>
      <c r="I35" s="4"/>
      <c r="K35" s="24"/>
      <c r="L35" s="4"/>
      <c r="N35" s="4"/>
      <c r="O35" s="4"/>
      <c r="Q35" s="4"/>
      <c r="S35" s="4"/>
      <c r="T35" s="4"/>
      <c r="W35" s="4"/>
      <c r="X35" s="4"/>
      <c r="Y35" s="4"/>
      <c r="AA35" s="4"/>
      <c r="AB35" s="4"/>
      <c r="AD35" s="4"/>
      <c r="AE35" s="4"/>
      <c r="AG35" s="4"/>
      <c r="AI35" s="4"/>
      <c r="AK35" s="4">
        <v>160</v>
      </c>
      <c r="AM35" s="50">
        <f t="shared" si="0"/>
        <v>160</v>
      </c>
      <c r="AN35" s="12"/>
      <c r="AO35" s="6"/>
    </row>
    <row r="36" spans="1:41">
      <c r="A36" s="14" t="s">
        <v>12</v>
      </c>
      <c r="B36" s="4"/>
      <c r="C36" s="4"/>
      <c r="E36" s="11"/>
      <c r="F36" s="4"/>
      <c r="H36" s="4"/>
      <c r="I36" s="4"/>
      <c r="K36" s="24"/>
      <c r="L36" s="4"/>
      <c r="N36" s="4"/>
      <c r="O36" s="4"/>
      <c r="Q36" s="4"/>
      <c r="S36" s="4"/>
      <c r="T36" s="4"/>
      <c r="W36" s="4"/>
      <c r="X36" s="4"/>
      <c r="Y36" s="4"/>
      <c r="AA36" s="4"/>
      <c r="AB36" s="4"/>
      <c r="AD36" s="4"/>
      <c r="AE36" s="4"/>
      <c r="AG36" s="4"/>
      <c r="AI36" s="4"/>
      <c r="AK36" s="4"/>
      <c r="AM36" s="50">
        <f t="shared" ref="AM36:AM67" si="1">SUM(B36:AL36)</f>
        <v>0</v>
      </c>
      <c r="AN36" s="12"/>
      <c r="AO36" s="6"/>
    </row>
    <row r="37" spans="1:41">
      <c r="A37" s="14" t="s">
        <v>13</v>
      </c>
      <c r="B37" s="4"/>
      <c r="C37" s="4"/>
      <c r="E37" s="4"/>
      <c r="F37" s="4"/>
      <c r="H37" s="4"/>
      <c r="I37" s="4"/>
      <c r="K37" s="24"/>
      <c r="L37" s="4"/>
      <c r="N37" s="4"/>
      <c r="O37" s="4"/>
      <c r="Q37" s="4"/>
      <c r="S37" s="4"/>
      <c r="T37" s="4"/>
      <c r="W37" s="4"/>
      <c r="X37" s="4"/>
      <c r="Y37" s="4"/>
      <c r="AA37" s="4"/>
      <c r="AB37" s="4"/>
      <c r="AD37" s="4"/>
      <c r="AE37" s="4"/>
      <c r="AG37" s="4"/>
      <c r="AI37" s="4"/>
      <c r="AK37" s="4"/>
      <c r="AM37" s="50">
        <f t="shared" si="1"/>
        <v>0</v>
      </c>
      <c r="AN37" s="12"/>
      <c r="AO37" s="6"/>
    </row>
    <row r="38" spans="1:41" ht="30">
      <c r="A38" s="14" t="s">
        <v>14</v>
      </c>
      <c r="B38" s="4"/>
      <c r="C38" s="4"/>
      <c r="E38" s="4"/>
      <c r="F38" s="4"/>
      <c r="H38" s="4"/>
      <c r="I38" s="4">
        <v>60</v>
      </c>
      <c r="K38" s="24"/>
      <c r="L38" s="4"/>
      <c r="N38" s="4"/>
      <c r="O38" s="4"/>
      <c r="Q38" s="4"/>
      <c r="S38" s="4"/>
      <c r="T38" s="4"/>
      <c r="W38" s="4"/>
      <c r="X38" s="4">
        <v>85</v>
      </c>
      <c r="Y38" s="4"/>
      <c r="AA38" s="4">
        <v>204.8</v>
      </c>
      <c r="AB38" s="4"/>
      <c r="AD38" s="4"/>
      <c r="AE38" s="4"/>
      <c r="AG38" s="4"/>
      <c r="AI38" s="4"/>
      <c r="AK38" s="4"/>
      <c r="AM38" s="50">
        <f t="shared" si="1"/>
        <v>349.8</v>
      </c>
      <c r="AN38" s="12"/>
      <c r="AO38" s="6" t="s">
        <v>82</v>
      </c>
    </row>
    <row r="39" spans="1:41" ht="60" customHeight="1">
      <c r="A39" s="14" t="s">
        <v>34</v>
      </c>
      <c r="B39" s="4"/>
      <c r="C39" s="4"/>
      <c r="E39" s="11"/>
      <c r="F39" s="4"/>
      <c r="H39" s="4">
        <f>H42</f>
        <v>96</v>
      </c>
      <c r="I39" s="4"/>
      <c r="K39" s="24"/>
      <c r="L39" s="4"/>
      <c r="N39" s="4"/>
      <c r="O39" s="4"/>
      <c r="Q39" s="4">
        <v>-45</v>
      </c>
      <c r="S39" s="4"/>
      <c r="T39" s="4">
        <v>-20</v>
      </c>
      <c r="W39" s="4">
        <v>134.4</v>
      </c>
      <c r="X39" s="4">
        <v>85</v>
      </c>
      <c r="Y39" s="4">
        <f>222.5-200</f>
        <v>22.5</v>
      </c>
      <c r="AA39" s="4"/>
      <c r="AB39" s="4"/>
      <c r="AD39" s="4"/>
      <c r="AE39" s="4"/>
      <c r="AG39" s="4"/>
      <c r="AI39" s="4"/>
      <c r="AK39" s="4"/>
      <c r="AM39" s="50">
        <f t="shared" si="1"/>
        <v>272.89999999999998</v>
      </c>
      <c r="AN39" s="12"/>
      <c r="AO39" s="6" t="s">
        <v>103</v>
      </c>
    </row>
    <row r="40" spans="1:41" ht="45">
      <c r="A40" s="14" t="s">
        <v>57</v>
      </c>
      <c r="B40" s="4"/>
      <c r="C40" s="4"/>
      <c r="E40" s="4"/>
      <c r="F40" s="4"/>
      <c r="H40" s="4"/>
      <c r="I40" s="4"/>
      <c r="K40" s="24">
        <f>K51</f>
        <v>83.2</v>
      </c>
      <c r="L40" s="4">
        <v>-26</v>
      </c>
      <c r="N40" s="4"/>
      <c r="O40" s="4"/>
      <c r="Q40" s="4">
        <v>-30</v>
      </c>
      <c r="S40" s="4">
        <v>140.80000000000001</v>
      </c>
      <c r="T40" s="4">
        <v>-20</v>
      </c>
      <c r="W40" s="4">
        <v>134.4</v>
      </c>
      <c r="X40" s="4">
        <v>85</v>
      </c>
      <c r="Y40" s="4">
        <v>-200</v>
      </c>
      <c r="AA40" s="4"/>
      <c r="AB40" s="4"/>
      <c r="AD40" s="4">
        <v>67.2</v>
      </c>
      <c r="AE40" s="4"/>
      <c r="AG40" s="4"/>
      <c r="AI40" s="4"/>
      <c r="AK40" s="4"/>
      <c r="AM40" s="50">
        <f t="shared" si="1"/>
        <v>234.59999999999997</v>
      </c>
      <c r="AN40" s="12"/>
      <c r="AO40" s="6" t="s">
        <v>102</v>
      </c>
    </row>
    <row r="41" spans="1:41">
      <c r="A41" s="14" t="s">
        <v>48</v>
      </c>
      <c r="B41" s="4"/>
      <c r="C41" s="4"/>
      <c r="E41" s="4"/>
      <c r="F41" s="4"/>
      <c r="H41" s="4"/>
      <c r="I41" s="4"/>
      <c r="K41" s="24"/>
      <c r="L41" s="4"/>
      <c r="N41" s="4"/>
      <c r="O41" s="4"/>
      <c r="Q41" s="4"/>
      <c r="S41" s="4"/>
      <c r="T41" s="4"/>
      <c r="W41" s="4"/>
      <c r="X41" s="4"/>
      <c r="Y41" s="4"/>
      <c r="AA41" s="4">
        <v>102.4</v>
      </c>
      <c r="AB41" s="4"/>
      <c r="AD41" s="4"/>
      <c r="AE41" s="4"/>
      <c r="AG41" s="4"/>
      <c r="AI41" s="4"/>
      <c r="AK41" s="4"/>
      <c r="AM41" s="50">
        <f t="shared" si="1"/>
        <v>102.4</v>
      </c>
      <c r="AN41" s="12"/>
      <c r="AO41" s="6"/>
    </row>
    <row r="42" spans="1:41" ht="60">
      <c r="A42" s="14" t="s">
        <v>15</v>
      </c>
      <c r="B42" s="4"/>
      <c r="C42" s="4"/>
      <c r="E42" s="4">
        <f>E29</f>
        <v>166.4</v>
      </c>
      <c r="F42" s="4"/>
      <c r="H42" s="4">
        <f>$H$77</f>
        <v>96</v>
      </c>
      <c r="I42" s="28">
        <v>-75</v>
      </c>
      <c r="K42" s="24"/>
      <c r="L42" s="4"/>
      <c r="N42" s="4"/>
      <c r="O42" s="4"/>
      <c r="Q42" s="4"/>
      <c r="S42" s="4"/>
      <c r="T42" s="4"/>
      <c r="W42" s="4"/>
      <c r="X42" s="4">
        <v>85</v>
      </c>
      <c r="Y42" s="4">
        <v>222.5</v>
      </c>
      <c r="AA42" s="4"/>
      <c r="AB42" s="4"/>
      <c r="AD42" s="4"/>
      <c r="AE42" s="4"/>
      <c r="AG42" s="4"/>
      <c r="AI42" s="4"/>
      <c r="AK42" s="4"/>
      <c r="AM42" s="50">
        <f t="shared" si="1"/>
        <v>494.9</v>
      </c>
      <c r="AN42" s="12"/>
      <c r="AO42" s="6" t="s">
        <v>105</v>
      </c>
    </row>
    <row r="43" spans="1:41" ht="15" customHeight="1">
      <c r="A43" s="14" t="s">
        <v>16</v>
      </c>
      <c r="B43" s="4"/>
      <c r="C43" s="4"/>
      <c r="E43" s="4"/>
      <c r="F43" s="4"/>
      <c r="H43" s="4"/>
      <c r="I43" s="4"/>
      <c r="K43" s="24"/>
      <c r="L43" s="4"/>
      <c r="N43" s="4"/>
      <c r="O43" s="4"/>
      <c r="Q43" s="4"/>
      <c r="S43" s="4"/>
      <c r="T43" s="4"/>
      <c r="W43" s="4"/>
      <c r="X43" s="4">
        <v>85</v>
      </c>
      <c r="Y43" s="4">
        <v>85</v>
      </c>
      <c r="AA43" s="4"/>
      <c r="AB43" s="4"/>
      <c r="AD43" s="4"/>
      <c r="AE43" s="4"/>
      <c r="AG43" s="4"/>
      <c r="AI43" s="4"/>
      <c r="AK43" s="4"/>
      <c r="AM43" s="50">
        <f t="shared" si="1"/>
        <v>170</v>
      </c>
      <c r="AN43" s="12"/>
      <c r="AO43" s="6" t="s">
        <v>125</v>
      </c>
    </row>
    <row r="44" spans="1:41">
      <c r="A44" s="14" t="s">
        <v>35</v>
      </c>
      <c r="B44" s="4"/>
      <c r="C44" s="4"/>
      <c r="E44" s="4"/>
      <c r="F44" s="4"/>
      <c r="H44" s="4"/>
      <c r="I44" s="4"/>
      <c r="K44" s="24"/>
      <c r="L44" s="4"/>
      <c r="N44" s="4"/>
      <c r="O44" s="4"/>
      <c r="Q44" s="4"/>
      <c r="S44" s="4"/>
      <c r="T44" s="4"/>
      <c r="W44" s="4">
        <v>134.4</v>
      </c>
      <c r="X44" s="4">
        <v>85</v>
      </c>
      <c r="Y44" s="4"/>
      <c r="AA44" s="4"/>
      <c r="AB44" s="4"/>
      <c r="AD44" s="4"/>
      <c r="AE44" s="4"/>
      <c r="AG44" s="4"/>
      <c r="AI44" s="4"/>
      <c r="AK44" s="4"/>
      <c r="AM44" s="50">
        <f t="shared" si="1"/>
        <v>219.4</v>
      </c>
      <c r="AN44" s="12"/>
      <c r="AO44" s="6"/>
    </row>
    <row r="45" spans="1:41">
      <c r="A45" s="14" t="s">
        <v>58</v>
      </c>
      <c r="B45" s="4"/>
      <c r="C45" s="4"/>
      <c r="E45" s="4"/>
      <c r="F45" s="4">
        <v>-52</v>
      </c>
      <c r="H45" s="4"/>
      <c r="I45" s="4"/>
      <c r="K45" s="24"/>
      <c r="L45" s="4"/>
      <c r="N45" s="4"/>
      <c r="O45" s="4"/>
      <c r="Q45" s="4"/>
      <c r="S45" s="4"/>
      <c r="T45" s="4"/>
      <c r="W45" s="4"/>
      <c r="X45" s="4">
        <v>85</v>
      </c>
      <c r="Y45" s="4"/>
      <c r="AA45" s="4"/>
      <c r="AB45" s="4"/>
      <c r="AD45" s="4"/>
      <c r="AE45" s="4"/>
      <c r="AG45" s="4"/>
      <c r="AI45" s="4"/>
      <c r="AK45" s="4"/>
      <c r="AM45" s="50">
        <f t="shared" si="1"/>
        <v>33</v>
      </c>
      <c r="AN45" s="12"/>
      <c r="AO45" s="6" t="s">
        <v>73</v>
      </c>
    </row>
    <row r="46" spans="1:41">
      <c r="A46" s="19" t="s">
        <v>92</v>
      </c>
      <c r="B46" s="4"/>
      <c r="C46" s="4"/>
      <c r="E46" s="4"/>
      <c r="F46" s="4"/>
      <c r="H46" s="4"/>
      <c r="I46" s="4"/>
      <c r="K46" s="24"/>
      <c r="L46" s="4"/>
      <c r="N46" s="4"/>
      <c r="O46" s="4"/>
      <c r="Q46" s="4"/>
      <c r="S46" s="4"/>
      <c r="T46" s="4">
        <v>45</v>
      </c>
      <c r="W46" s="4">
        <v>134.4</v>
      </c>
      <c r="X46" s="4">
        <v>85</v>
      </c>
      <c r="Y46" s="4"/>
      <c r="AA46" s="4"/>
      <c r="AB46" s="4"/>
      <c r="AD46" s="4"/>
      <c r="AE46" s="4"/>
      <c r="AG46" s="4"/>
      <c r="AI46" s="4"/>
      <c r="AK46" s="4"/>
      <c r="AM46" s="50">
        <f t="shared" si="1"/>
        <v>264.39999999999998</v>
      </c>
      <c r="AN46" s="12"/>
      <c r="AO46" s="6" t="s">
        <v>100</v>
      </c>
    </row>
    <row r="47" spans="1:41">
      <c r="A47" s="19" t="s">
        <v>120</v>
      </c>
      <c r="B47" s="4"/>
      <c r="C47" s="4"/>
      <c r="E47" s="4"/>
      <c r="F47" s="4"/>
      <c r="H47" s="4"/>
      <c r="I47" s="4"/>
      <c r="K47" s="24"/>
      <c r="L47" s="4"/>
      <c r="N47" s="4"/>
      <c r="O47" s="4"/>
      <c r="Q47" s="4"/>
      <c r="S47" s="4"/>
      <c r="T47" s="4"/>
      <c r="W47" s="4"/>
      <c r="X47" s="4">
        <v>85</v>
      </c>
      <c r="Y47" s="4"/>
      <c r="AA47" s="4"/>
      <c r="AB47" s="4"/>
      <c r="AD47" s="4"/>
      <c r="AE47" s="4"/>
      <c r="AG47" s="4"/>
      <c r="AI47" s="4"/>
      <c r="AK47" s="4"/>
      <c r="AM47" s="50">
        <f t="shared" si="1"/>
        <v>85</v>
      </c>
      <c r="AN47" s="12"/>
      <c r="AO47" s="6"/>
    </row>
    <row r="48" spans="1:41">
      <c r="A48" s="14" t="s">
        <v>17</v>
      </c>
      <c r="B48" s="4"/>
      <c r="C48" s="4"/>
      <c r="E48" s="11"/>
      <c r="F48" s="4"/>
      <c r="H48" s="4">
        <f>H60</f>
        <v>96</v>
      </c>
      <c r="I48" s="4"/>
      <c r="K48" s="24"/>
      <c r="L48" s="4"/>
      <c r="N48" s="4"/>
      <c r="O48" s="4"/>
      <c r="Q48" s="4"/>
      <c r="S48" s="4"/>
      <c r="T48" s="4"/>
      <c r="W48" s="4">
        <v>134.4</v>
      </c>
      <c r="X48" s="4">
        <v>85</v>
      </c>
      <c r="Y48" s="4"/>
      <c r="AA48" s="4"/>
      <c r="AB48" s="4"/>
      <c r="AD48" s="4"/>
      <c r="AE48" s="4"/>
      <c r="AG48" s="4"/>
      <c r="AI48" s="4"/>
      <c r="AK48" s="4"/>
      <c r="AM48" s="50">
        <f t="shared" si="1"/>
        <v>315.39999999999998</v>
      </c>
      <c r="AN48" s="12"/>
      <c r="AO48" s="6" t="s">
        <v>79</v>
      </c>
    </row>
    <row r="49" spans="1:41" ht="30">
      <c r="A49" s="14" t="s">
        <v>49</v>
      </c>
      <c r="B49" s="4"/>
      <c r="C49" s="4"/>
      <c r="E49" s="4"/>
      <c r="F49" s="4"/>
      <c r="H49" s="4"/>
      <c r="I49" s="4"/>
      <c r="K49" s="24"/>
      <c r="L49" s="4"/>
      <c r="N49" s="4"/>
      <c r="O49" s="4"/>
      <c r="Q49" s="4"/>
      <c r="S49" s="4"/>
      <c r="T49" s="4">
        <v>-30</v>
      </c>
      <c r="W49" s="4">
        <v>134.4</v>
      </c>
      <c r="X49" s="4">
        <v>85</v>
      </c>
      <c r="Y49" s="4"/>
      <c r="AA49" s="4"/>
      <c r="AB49" s="4">
        <v>32</v>
      </c>
      <c r="AD49" s="4"/>
      <c r="AE49" s="4"/>
      <c r="AG49" s="4"/>
      <c r="AI49" s="4"/>
      <c r="AK49" s="4"/>
      <c r="AM49" s="50">
        <f t="shared" si="1"/>
        <v>221.4</v>
      </c>
      <c r="AN49" s="12"/>
      <c r="AO49" s="6" t="s">
        <v>93</v>
      </c>
    </row>
    <row r="50" spans="1:41">
      <c r="A50" s="14" t="s">
        <v>18</v>
      </c>
      <c r="B50" s="4"/>
      <c r="C50" s="4"/>
      <c r="E50" s="4"/>
      <c r="F50" s="4"/>
      <c r="H50" s="4"/>
      <c r="I50" s="4"/>
      <c r="K50" s="24"/>
      <c r="L50" s="4"/>
      <c r="N50" s="4"/>
      <c r="O50" s="4"/>
      <c r="Q50" s="4"/>
      <c r="S50" s="4"/>
      <c r="T50" s="4"/>
      <c r="W50" s="4"/>
      <c r="X50" s="4">
        <v>85</v>
      </c>
      <c r="Y50" s="4"/>
      <c r="AA50" s="4"/>
      <c r="AB50" s="4"/>
      <c r="AD50" s="4"/>
      <c r="AE50" s="4"/>
      <c r="AG50" s="4"/>
      <c r="AI50" s="4"/>
      <c r="AK50" s="4"/>
      <c r="AM50" s="50">
        <f t="shared" si="1"/>
        <v>85</v>
      </c>
      <c r="AN50" s="12"/>
      <c r="AO50" s="6"/>
    </row>
    <row r="51" spans="1:41">
      <c r="A51" s="19" t="s">
        <v>78</v>
      </c>
      <c r="B51" s="4"/>
      <c r="C51" s="4"/>
      <c r="E51" s="4"/>
      <c r="F51" s="4"/>
      <c r="H51" s="4"/>
      <c r="I51" s="4"/>
      <c r="K51" s="24">
        <f>K55</f>
        <v>83.2</v>
      </c>
      <c r="L51" s="4">
        <v>-26</v>
      </c>
      <c r="N51" s="4"/>
      <c r="O51" s="4"/>
      <c r="Q51" s="4"/>
      <c r="S51" s="4">
        <v>140.80000000000001</v>
      </c>
      <c r="T51" s="4"/>
      <c r="W51" s="4">
        <v>134.4</v>
      </c>
      <c r="X51" s="4">
        <v>85</v>
      </c>
      <c r="Y51" s="4"/>
      <c r="AA51" s="4"/>
      <c r="AB51" s="4"/>
      <c r="AD51" s="4">
        <v>67.2</v>
      </c>
      <c r="AE51" s="4"/>
      <c r="AG51" s="4"/>
      <c r="AI51" s="4"/>
      <c r="AK51" s="4"/>
      <c r="AM51" s="50">
        <f t="shared" si="1"/>
        <v>484.59999999999997</v>
      </c>
      <c r="AN51" s="12"/>
      <c r="AO51" s="6" t="s">
        <v>81</v>
      </c>
    </row>
    <row r="52" spans="1:41">
      <c r="A52" s="19" t="s">
        <v>121</v>
      </c>
      <c r="B52" s="4"/>
      <c r="C52" s="4"/>
      <c r="E52" s="4"/>
      <c r="F52" s="4"/>
      <c r="H52" s="4"/>
      <c r="I52" s="4"/>
      <c r="K52" s="24"/>
      <c r="L52" s="4"/>
      <c r="N52" s="4"/>
      <c r="O52" s="4"/>
      <c r="Q52" s="4"/>
      <c r="S52" s="4"/>
      <c r="T52" s="4"/>
      <c r="W52" s="4"/>
      <c r="X52" s="4">
        <v>85</v>
      </c>
      <c r="Y52" s="4"/>
      <c r="AA52" s="4"/>
      <c r="AB52" s="4"/>
      <c r="AD52" s="4"/>
      <c r="AE52" s="4"/>
      <c r="AG52" s="4"/>
      <c r="AI52" s="4"/>
      <c r="AK52" s="4"/>
      <c r="AM52" s="50">
        <f t="shared" si="1"/>
        <v>85</v>
      </c>
      <c r="AN52" s="12"/>
      <c r="AO52" s="6"/>
    </row>
    <row r="53" spans="1:41">
      <c r="A53" s="14" t="s">
        <v>19</v>
      </c>
      <c r="B53" s="4"/>
      <c r="C53" s="4"/>
      <c r="E53" s="4">
        <f>E87</f>
        <v>166.4</v>
      </c>
      <c r="F53" s="4"/>
      <c r="H53" s="4">
        <f>H48</f>
        <v>96</v>
      </c>
      <c r="I53" s="4"/>
      <c r="K53" s="24"/>
      <c r="L53" s="4"/>
      <c r="N53" s="4"/>
      <c r="O53" s="4"/>
      <c r="Q53" s="4"/>
      <c r="S53" s="4"/>
      <c r="T53" s="4"/>
      <c r="W53" s="4">
        <v>134.4</v>
      </c>
      <c r="X53" s="4">
        <v>85</v>
      </c>
      <c r="Y53" s="4"/>
      <c r="AA53" s="4"/>
      <c r="AB53" s="4"/>
      <c r="AD53" s="4"/>
      <c r="AE53" s="4"/>
      <c r="AG53" s="4"/>
      <c r="AI53" s="4"/>
      <c r="AK53" s="4"/>
      <c r="AM53" s="50">
        <f t="shared" si="1"/>
        <v>481.79999999999995</v>
      </c>
      <c r="AN53" s="12"/>
      <c r="AO53" s="6"/>
    </row>
    <row r="54" spans="1:41">
      <c r="A54" s="14" t="s">
        <v>59</v>
      </c>
      <c r="B54" s="4"/>
      <c r="C54" s="4"/>
      <c r="E54" s="4"/>
      <c r="F54" s="4"/>
      <c r="H54" s="4"/>
      <c r="I54" s="4"/>
      <c r="K54" s="24"/>
      <c r="L54" s="4"/>
      <c r="N54" s="4"/>
      <c r="O54" s="4"/>
      <c r="Q54" s="4"/>
      <c r="S54" s="4"/>
      <c r="T54" s="4"/>
      <c r="W54" s="4"/>
      <c r="X54" s="4">
        <v>85</v>
      </c>
      <c r="Y54" s="4"/>
      <c r="AA54" s="4"/>
      <c r="AB54" s="4"/>
      <c r="AD54" s="4"/>
      <c r="AE54" s="4"/>
      <c r="AG54" s="4"/>
      <c r="AI54" s="4"/>
      <c r="AK54" s="4"/>
      <c r="AM54" s="50">
        <f t="shared" si="1"/>
        <v>85</v>
      </c>
      <c r="AN54" s="12"/>
      <c r="AO54" s="6"/>
    </row>
    <row r="55" spans="1:41">
      <c r="A55" s="19" t="s">
        <v>77</v>
      </c>
      <c r="B55" s="4"/>
      <c r="C55" s="4"/>
      <c r="E55" s="11"/>
      <c r="F55" s="4"/>
      <c r="H55" s="4"/>
      <c r="I55" s="4"/>
      <c r="K55" s="24">
        <f>K57</f>
        <v>83.2</v>
      </c>
      <c r="L55" s="4">
        <f>2*-26</f>
        <v>-52</v>
      </c>
      <c r="N55" s="4"/>
      <c r="O55" s="4"/>
      <c r="Q55" s="4"/>
      <c r="S55" s="4"/>
      <c r="T55" s="4"/>
      <c r="W55" s="4">
        <v>134.4</v>
      </c>
      <c r="X55" s="4">
        <v>85</v>
      </c>
      <c r="Y55" s="4"/>
      <c r="AA55" s="4"/>
      <c r="AB55" s="4"/>
      <c r="AD55" s="4">
        <v>67.2</v>
      </c>
      <c r="AE55" s="4"/>
      <c r="AG55" s="4"/>
      <c r="AI55" s="4"/>
      <c r="AK55" s="4"/>
      <c r="AM55" s="50">
        <f t="shared" si="1"/>
        <v>317.8</v>
      </c>
      <c r="AN55" s="12"/>
      <c r="AO55" s="6" t="s">
        <v>81</v>
      </c>
    </row>
    <row r="56" spans="1:41" ht="45">
      <c r="A56" s="14" t="s">
        <v>20</v>
      </c>
      <c r="B56" s="4"/>
      <c r="C56" s="4"/>
      <c r="E56" s="4"/>
      <c r="F56" s="4"/>
      <c r="H56" s="4"/>
      <c r="I56" s="4"/>
      <c r="K56" s="24"/>
      <c r="L56" s="4"/>
      <c r="N56" s="4"/>
      <c r="O56" s="4"/>
      <c r="Q56" s="4"/>
      <c r="S56" s="4"/>
      <c r="T56" s="4"/>
      <c r="W56" s="4">
        <v>134.4</v>
      </c>
      <c r="X56" s="4"/>
      <c r="Y56" s="4">
        <v>-195</v>
      </c>
      <c r="AA56" s="4"/>
      <c r="AB56" s="4">
        <v>-200</v>
      </c>
      <c r="AD56" s="4"/>
      <c r="AE56" s="4"/>
      <c r="AG56" s="4"/>
      <c r="AI56" s="4"/>
      <c r="AK56" s="4"/>
      <c r="AM56" s="50">
        <f t="shared" si="1"/>
        <v>-260.60000000000002</v>
      </c>
      <c r="AN56" s="12"/>
      <c r="AO56" s="6" t="s">
        <v>88</v>
      </c>
    </row>
    <row r="57" spans="1:41">
      <c r="A57" s="19" t="s">
        <v>72</v>
      </c>
      <c r="B57" s="4"/>
      <c r="C57" s="4">
        <v>10</v>
      </c>
      <c r="E57" s="4"/>
      <c r="F57" s="4"/>
      <c r="H57" s="4"/>
      <c r="I57" s="4"/>
      <c r="K57" s="24">
        <f>K59</f>
        <v>83.2</v>
      </c>
      <c r="L57" s="4"/>
      <c r="N57" s="4"/>
      <c r="O57" s="4"/>
      <c r="Q57" s="4"/>
      <c r="S57" s="4">
        <v>140.80000000000001</v>
      </c>
      <c r="T57" s="4"/>
      <c r="W57" s="4">
        <v>134.4</v>
      </c>
      <c r="X57" s="4">
        <v>85</v>
      </c>
      <c r="Y57" s="4"/>
      <c r="AA57" s="4"/>
      <c r="AB57" s="4"/>
      <c r="AD57" s="4">
        <v>134.4</v>
      </c>
      <c r="AE57" s="4"/>
      <c r="AG57" s="4"/>
      <c r="AI57" s="4"/>
      <c r="AK57" s="4"/>
      <c r="AM57" s="50">
        <f t="shared" si="1"/>
        <v>587.79999999999995</v>
      </c>
      <c r="AN57" s="12"/>
      <c r="AO57" s="6"/>
    </row>
    <row r="58" spans="1:41" ht="30">
      <c r="A58" s="19" t="s">
        <v>69</v>
      </c>
      <c r="B58" s="4"/>
      <c r="C58" s="4"/>
      <c r="E58" s="4"/>
      <c r="F58" s="4"/>
      <c r="H58" s="4"/>
      <c r="I58" s="4">
        <v>60</v>
      </c>
      <c r="K58" s="24"/>
      <c r="L58" s="4"/>
      <c r="N58" s="4"/>
      <c r="O58" s="4"/>
      <c r="Q58" s="4"/>
      <c r="S58" s="4"/>
      <c r="T58" s="4"/>
      <c r="W58" s="4"/>
      <c r="X58" s="4"/>
      <c r="Y58" s="4"/>
      <c r="AA58" s="4"/>
      <c r="AB58" s="4"/>
      <c r="AD58" s="4"/>
      <c r="AE58" s="4"/>
      <c r="AG58" s="4"/>
      <c r="AI58" s="4"/>
      <c r="AK58" s="4"/>
      <c r="AM58" s="50">
        <f t="shared" si="1"/>
        <v>60</v>
      </c>
      <c r="AN58" s="12"/>
      <c r="AO58" s="6" t="s">
        <v>82</v>
      </c>
    </row>
    <row r="59" spans="1:41">
      <c r="A59" s="19" t="s">
        <v>76</v>
      </c>
      <c r="B59" s="4"/>
      <c r="C59" s="4"/>
      <c r="E59" s="4"/>
      <c r="F59" s="4"/>
      <c r="H59" s="4"/>
      <c r="I59" s="4"/>
      <c r="K59" s="24">
        <f>K63</f>
        <v>83.2</v>
      </c>
      <c r="L59" s="4">
        <f>2*-26</f>
        <v>-52</v>
      </c>
      <c r="N59" s="4"/>
      <c r="O59" s="4"/>
      <c r="Q59" s="4"/>
      <c r="S59" s="4"/>
      <c r="T59" s="4"/>
      <c r="W59" s="4"/>
      <c r="X59" s="4"/>
      <c r="Y59" s="4"/>
      <c r="AA59" s="4"/>
      <c r="AB59" s="4"/>
      <c r="AD59" s="4">
        <v>67.2</v>
      </c>
      <c r="AE59" s="4"/>
      <c r="AG59" s="4"/>
      <c r="AI59" s="4"/>
      <c r="AK59" s="4"/>
      <c r="AM59" s="50">
        <f t="shared" si="1"/>
        <v>98.4</v>
      </c>
      <c r="AN59" s="12"/>
      <c r="AO59" s="6" t="s">
        <v>81</v>
      </c>
    </row>
    <row r="60" spans="1:41">
      <c r="A60" s="14" t="s">
        <v>36</v>
      </c>
      <c r="B60" s="4"/>
      <c r="C60" s="4"/>
      <c r="E60" s="4"/>
      <c r="F60" s="4"/>
      <c r="H60" s="4">
        <f>H70</f>
        <v>96</v>
      </c>
      <c r="I60" s="4"/>
      <c r="K60" s="24"/>
      <c r="L60" s="4"/>
      <c r="N60" s="4"/>
      <c r="O60" s="4"/>
      <c r="Q60" s="4"/>
      <c r="S60" s="4"/>
      <c r="T60" s="4"/>
      <c r="W60" s="4"/>
      <c r="X60" s="4">
        <v>85</v>
      </c>
      <c r="Y60" s="4"/>
      <c r="AA60" s="4"/>
      <c r="AB60" s="4"/>
      <c r="AD60" s="4"/>
      <c r="AE60" s="4"/>
      <c r="AG60" s="4"/>
      <c r="AI60" s="4"/>
      <c r="AK60" s="4"/>
      <c r="AM60" s="50">
        <f t="shared" si="1"/>
        <v>181</v>
      </c>
      <c r="AN60" s="12"/>
      <c r="AO60" s="6"/>
    </row>
    <row r="61" spans="1:41">
      <c r="A61" s="14" t="s">
        <v>21</v>
      </c>
      <c r="B61" s="4"/>
      <c r="C61" s="4"/>
      <c r="E61" s="4"/>
      <c r="F61" s="4"/>
      <c r="H61" s="4"/>
      <c r="I61" s="4"/>
      <c r="K61" s="24"/>
      <c r="L61" s="4"/>
      <c r="N61" s="4"/>
      <c r="O61" s="4"/>
      <c r="Q61" s="4"/>
      <c r="S61" s="4"/>
      <c r="T61" s="4"/>
      <c r="W61" s="4">
        <v>134.4</v>
      </c>
      <c r="X61" s="4">
        <v>85</v>
      </c>
      <c r="Y61" s="4"/>
      <c r="AA61" s="4">
        <v>102.4</v>
      </c>
      <c r="AB61" s="4"/>
      <c r="AD61" s="4"/>
      <c r="AE61" s="4"/>
      <c r="AG61" s="4">
        <v>65</v>
      </c>
      <c r="AI61" s="4"/>
      <c r="AK61" s="4"/>
      <c r="AM61" s="50">
        <f>SUM(B61:AL61)</f>
        <v>386.8</v>
      </c>
      <c r="AN61" s="12"/>
      <c r="AO61" s="6"/>
    </row>
    <row r="62" spans="1:41" ht="30">
      <c r="A62" s="14" t="s">
        <v>60</v>
      </c>
      <c r="B62" s="4"/>
      <c r="C62" s="4"/>
      <c r="E62" s="4"/>
      <c r="F62" s="4"/>
      <c r="H62" s="4"/>
      <c r="I62" s="4"/>
      <c r="K62" s="24"/>
      <c r="L62" s="4"/>
      <c r="N62" s="4"/>
      <c r="O62" s="4"/>
      <c r="Q62" s="4"/>
      <c r="S62" s="4"/>
      <c r="T62" s="4"/>
      <c r="W62" s="4"/>
      <c r="X62" s="4"/>
      <c r="Y62" s="4">
        <v>-265</v>
      </c>
      <c r="AA62" s="4"/>
      <c r="AB62" s="4"/>
      <c r="AD62" s="4"/>
      <c r="AE62" s="4"/>
      <c r="AG62" s="4"/>
      <c r="AI62" s="4"/>
      <c r="AK62" s="4"/>
      <c r="AM62" s="50">
        <f t="shared" si="1"/>
        <v>-265</v>
      </c>
      <c r="AN62" s="12"/>
      <c r="AO62" s="6" t="s">
        <v>87</v>
      </c>
    </row>
    <row r="63" spans="1:41" ht="45">
      <c r="A63" s="19" t="s">
        <v>74</v>
      </c>
      <c r="B63" s="4"/>
      <c r="C63" s="4"/>
      <c r="E63" s="4"/>
      <c r="F63" s="4">
        <v>-52</v>
      </c>
      <c r="H63" s="4"/>
      <c r="I63" s="4"/>
      <c r="K63" s="24">
        <f>K73</f>
        <v>83.2</v>
      </c>
      <c r="L63" s="4">
        <f>2*-26</f>
        <v>-52</v>
      </c>
      <c r="N63" s="4"/>
      <c r="O63" s="4"/>
      <c r="Q63" s="4"/>
      <c r="S63" s="4">
        <v>140.80000000000001</v>
      </c>
      <c r="T63" s="4"/>
      <c r="W63" s="4">
        <v>134.4</v>
      </c>
      <c r="X63" s="4">
        <v>85</v>
      </c>
      <c r="Y63" s="4"/>
      <c r="AA63" s="4"/>
      <c r="AB63" s="4"/>
      <c r="AD63" s="4"/>
      <c r="AE63" s="4">
        <v>42</v>
      </c>
      <c r="AG63" s="4"/>
      <c r="AI63" s="4"/>
      <c r="AK63" s="4"/>
      <c r="AM63" s="50">
        <f t="shared" si="1"/>
        <v>381.40000000000003</v>
      </c>
      <c r="AN63" s="12"/>
      <c r="AO63" s="6" t="s">
        <v>104</v>
      </c>
    </row>
    <row r="64" spans="1:41">
      <c r="A64" s="14" t="s">
        <v>22</v>
      </c>
      <c r="B64" s="4"/>
      <c r="C64" s="4"/>
      <c r="E64" s="4"/>
      <c r="F64" s="4"/>
      <c r="H64" s="4"/>
      <c r="I64" s="4"/>
      <c r="K64" s="24"/>
      <c r="L64" s="4"/>
      <c r="N64" s="4">
        <v>67.2</v>
      </c>
      <c r="O64" s="4"/>
      <c r="Q64" s="4"/>
      <c r="S64" s="4"/>
      <c r="T64" s="4"/>
      <c r="W64" s="4"/>
      <c r="X64" s="4">
        <v>85</v>
      </c>
      <c r="Y64" s="4"/>
      <c r="AA64" s="4">
        <v>102.4</v>
      </c>
      <c r="AB64" s="4"/>
      <c r="AD64" s="4"/>
      <c r="AE64" s="4"/>
      <c r="AG64" s="4"/>
      <c r="AI64" s="4"/>
      <c r="AK64" s="4"/>
      <c r="AM64" s="50">
        <f t="shared" si="1"/>
        <v>254.6</v>
      </c>
      <c r="AN64" s="12"/>
      <c r="AO64" s="6"/>
    </row>
    <row r="65" spans="1:41">
      <c r="A65" s="14" t="s">
        <v>61</v>
      </c>
      <c r="B65" s="4"/>
      <c r="C65" s="4"/>
      <c r="E65" s="4">
        <f>E42</f>
        <v>166.4</v>
      </c>
      <c r="F65" s="4"/>
      <c r="H65" s="4"/>
      <c r="I65" s="4"/>
      <c r="K65" s="24"/>
      <c r="L65" s="4"/>
      <c r="N65" s="4"/>
      <c r="O65" s="4"/>
      <c r="Q65" s="4"/>
      <c r="S65" s="4"/>
      <c r="T65" s="4"/>
      <c r="W65" s="4"/>
      <c r="X65" s="4"/>
      <c r="Y65" s="4"/>
      <c r="AA65" s="4"/>
      <c r="AB65" s="4"/>
      <c r="AD65" s="4"/>
      <c r="AE65" s="4"/>
      <c r="AG65" s="4"/>
      <c r="AI65" s="4"/>
      <c r="AK65" s="4"/>
      <c r="AM65" s="50">
        <f t="shared" si="1"/>
        <v>166.4</v>
      </c>
      <c r="AN65" s="12"/>
      <c r="AO65" s="6"/>
    </row>
    <row r="66" spans="1:41">
      <c r="A66" s="14" t="s">
        <v>37</v>
      </c>
      <c r="B66" s="4"/>
      <c r="C66" s="4"/>
      <c r="E66" s="11"/>
      <c r="F66" s="4"/>
      <c r="H66" s="4"/>
      <c r="I66" s="4"/>
      <c r="K66" s="24"/>
      <c r="L66" s="4"/>
      <c r="N66" s="4"/>
      <c r="O66" s="4"/>
      <c r="Q66" s="4"/>
      <c r="S66" s="4"/>
      <c r="T66" s="4"/>
      <c r="W66" s="4">
        <v>134.4</v>
      </c>
      <c r="X66" s="4">
        <v>85</v>
      </c>
      <c r="Y66" s="4"/>
      <c r="AA66" s="4"/>
      <c r="AB66" s="4"/>
      <c r="AD66" s="4"/>
      <c r="AE66" s="4"/>
      <c r="AG66" s="4"/>
      <c r="AI66" s="4"/>
      <c r="AK66" s="4"/>
      <c r="AM66" s="50">
        <f t="shared" si="1"/>
        <v>219.4</v>
      </c>
      <c r="AN66" s="12"/>
      <c r="AO66" s="6"/>
    </row>
    <row r="67" spans="1:41">
      <c r="A67" s="29" t="s">
        <v>23</v>
      </c>
      <c r="B67" s="4"/>
      <c r="C67" s="4"/>
      <c r="E67" s="32">
        <f>E65</f>
        <v>166.4</v>
      </c>
      <c r="F67" s="4"/>
      <c r="H67" s="4"/>
      <c r="I67" s="4"/>
      <c r="K67" s="24"/>
      <c r="L67" s="4"/>
      <c r="N67" s="4"/>
      <c r="O67" s="4"/>
      <c r="Q67" s="4"/>
      <c r="S67" s="4"/>
      <c r="T67" s="4"/>
      <c r="W67" s="4"/>
      <c r="X67" s="4"/>
      <c r="Y67" s="4"/>
      <c r="AA67" s="4"/>
      <c r="AB67" s="4"/>
      <c r="AD67" s="4"/>
      <c r="AE67" s="4"/>
      <c r="AG67" s="4"/>
      <c r="AI67" s="4"/>
      <c r="AK67" s="4"/>
      <c r="AM67" s="50">
        <f t="shared" si="1"/>
        <v>166.4</v>
      </c>
      <c r="AN67" s="12"/>
      <c r="AO67" s="6"/>
    </row>
    <row r="68" spans="1:41">
      <c r="A68" s="14" t="s">
        <v>38</v>
      </c>
      <c r="B68" s="4"/>
      <c r="C68" s="4"/>
      <c r="E68" s="4"/>
      <c r="F68" s="4"/>
      <c r="H68" s="4">
        <f>H70</f>
        <v>96</v>
      </c>
      <c r="I68" s="4">
        <v>342</v>
      </c>
      <c r="K68" s="24"/>
      <c r="L68" s="4"/>
      <c r="N68" s="4"/>
      <c r="O68" s="4"/>
      <c r="Q68" s="4"/>
      <c r="S68" s="4"/>
      <c r="T68" s="4"/>
      <c r="W68" s="4">
        <v>134.4</v>
      </c>
      <c r="X68" s="4">
        <v>85</v>
      </c>
      <c r="Y68" s="4"/>
      <c r="AA68" s="4">
        <v>204.8</v>
      </c>
      <c r="AB68" s="4"/>
      <c r="AD68" s="4"/>
      <c r="AE68" s="4"/>
      <c r="AG68" s="4"/>
      <c r="AI68" s="4"/>
      <c r="AK68" s="4"/>
      <c r="AM68" s="50">
        <f t="shared" ref="AM68:AM79" si="2">SUM(B68:AL68)</f>
        <v>862.2</v>
      </c>
      <c r="AN68" s="12"/>
      <c r="AO68" s="6" t="s">
        <v>84</v>
      </c>
    </row>
    <row r="69" spans="1:41" ht="15" customHeight="1">
      <c r="A69" s="14" t="s">
        <v>24</v>
      </c>
      <c r="B69" s="4"/>
      <c r="C69" s="4"/>
      <c r="E69" s="11"/>
      <c r="F69" s="4"/>
      <c r="H69" s="4"/>
      <c r="I69" s="4"/>
      <c r="K69" s="24"/>
      <c r="L69" s="4"/>
      <c r="N69" s="4"/>
      <c r="O69" s="4"/>
      <c r="Q69" s="4"/>
      <c r="S69" s="4"/>
      <c r="T69" s="4"/>
      <c r="W69" s="4">
        <v>134.4</v>
      </c>
      <c r="X69" s="4">
        <v>85</v>
      </c>
      <c r="Y69" s="4">
        <v>42.5</v>
      </c>
      <c r="AA69" s="4">
        <v>102.4</v>
      </c>
      <c r="AB69" s="4"/>
      <c r="AD69" s="4"/>
      <c r="AE69" s="4"/>
      <c r="AG69" s="4"/>
      <c r="AI69" s="4"/>
      <c r="AK69" s="4"/>
      <c r="AM69" s="50">
        <f t="shared" si="2"/>
        <v>364.29999999999995</v>
      </c>
      <c r="AN69" s="12"/>
      <c r="AO69" s="6" t="s">
        <v>98</v>
      </c>
    </row>
    <row r="70" spans="1:41">
      <c r="A70" s="14" t="s">
        <v>25</v>
      </c>
      <c r="B70" s="4"/>
      <c r="C70" s="4"/>
      <c r="E70" s="4"/>
      <c r="F70" s="4"/>
      <c r="H70" s="4">
        <f>H77</f>
        <v>96</v>
      </c>
      <c r="I70" s="4"/>
      <c r="K70" s="24"/>
      <c r="L70" s="4"/>
      <c r="N70" s="4"/>
      <c r="O70" s="4"/>
      <c r="Q70" s="4"/>
      <c r="S70" s="4"/>
      <c r="T70" s="4"/>
      <c r="W70" s="4">
        <v>134.4</v>
      </c>
      <c r="X70" s="4">
        <v>85</v>
      </c>
      <c r="Y70" s="4"/>
      <c r="AA70" s="4"/>
      <c r="AB70" s="4"/>
      <c r="AD70" s="4"/>
      <c r="AE70" s="4"/>
      <c r="AG70" s="4"/>
      <c r="AI70" s="4"/>
      <c r="AK70" s="4"/>
      <c r="AM70" s="50">
        <f t="shared" si="2"/>
        <v>315.39999999999998</v>
      </c>
      <c r="AN70" s="12"/>
      <c r="AO70" s="6"/>
    </row>
    <row r="71" spans="1:41">
      <c r="A71" s="14" t="s">
        <v>62</v>
      </c>
      <c r="B71" s="4"/>
      <c r="C71" s="4"/>
      <c r="E71" s="4">
        <f>E67/2</f>
        <v>83.2</v>
      </c>
      <c r="F71" s="4"/>
      <c r="H71" s="4"/>
      <c r="I71" s="4"/>
      <c r="K71" s="24">
        <f>K87</f>
        <v>166.4</v>
      </c>
      <c r="L71" s="4"/>
      <c r="N71" s="4"/>
      <c r="O71" s="4"/>
      <c r="Q71" s="4"/>
      <c r="S71" s="4"/>
      <c r="T71" s="4"/>
      <c r="W71" s="4">
        <v>134.4</v>
      </c>
      <c r="X71" s="4">
        <v>85</v>
      </c>
      <c r="Y71" s="4"/>
      <c r="AA71" s="4"/>
      <c r="AB71" s="4"/>
      <c r="AD71" s="4"/>
      <c r="AE71" s="4"/>
      <c r="AG71" s="4"/>
      <c r="AI71" s="4"/>
      <c r="AK71" s="4"/>
      <c r="AM71" s="50">
        <f t="shared" si="2"/>
        <v>469</v>
      </c>
      <c r="AN71" s="12"/>
      <c r="AO71" s="6"/>
    </row>
    <row r="72" spans="1:41">
      <c r="A72" s="14" t="s">
        <v>26</v>
      </c>
      <c r="B72" s="4"/>
      <c r="C72" s="4"/>
      <c r="E72" s="11"/>
      <c r="F72" s="4"/>
      <c r="H72" s="4">
        <f>H70</f>
        <v>96</v>
      </c>
      <c r="I72" s="4"/>
      <c r="K72" s="24"/>
      <c r="L72" s="4"/>
      <c r="N72" s="4"/>
      <c r="O72" s="4"/>
      <c r="Q72" s="4"/>
      <c r="S72" s="4">
        <v>140.80000000000001</v>
      </c>
      <c r="T72" s="4"/>
      <c r="W72" s="4"/>
      <c r="X72" s="4">
        <v>85</v>
      </c>
      <c r="Y72" s="4"/>
      <c r="AA72" s="4"/>
      <c r="AB72" s="4"/>
      <c r="AD72" s="4"/>
      <c r="AE72" s="4"/>
      <c r="AG72" s="4"/>
      <c r="AI72" s="4"/>
      <c r="AK72" s="4"/>
      <c r="AM72" s="50">
        <f t="shared" si="2"/>
        <v>321.8</v>
      </c>
      <c r="AN72" s="12"/>
      <c r="AO72" s="6"/>
    </row>
    <row r="73" spans="1:41">
      <c r="A73" s="14" t="s">
        <v>63</v>
      </c>
      <c r="B73" s="4"/>
      <c r="C73" s="4"/>
      <c r="E73" s="4"/>
      <c r="F73" s="4"/>
      <c r="H73" s="4"/>
      <c r="I73" s="4"/>
      <c r="K73" s="24">
        <f>$K$87/2</f>
        <v>83.2</v>
      </c>
      <c r="L73" s="4"/>
      <c r="N73" s="4"/>
      <c r="O73" s="4"/>
      <c r="Q73" s="4"/>
      <c r="S73" s="4"/>
      <c r="T73" s="4"/>
      <c r="W73" s="4"/>
      <c r="X73" s="4"/>
      <c r="Y73" s="4"/>
      <c r="AA73" s="4"/>
      <c r="AB73" s="4"/>
      <c r="AD73" s="4"/>
      <c r="AE73" s="4"/>
      <c r="AG73" s="4"/>
      <c r="AI73" s="4"/>
      <c r="AK73" s="4"/>
      <c r="AM73" s="50">
        <f t="shared" si="2"/>
        <v>83.2</v>
      </c>
      <c r="AN73" s="12"/>
      <c r="AO73" s="6"/>
    </row>
    <row r="74" spans="1:41">
      <c r="A74" s="14" t="s">
        <v>64</v>
      </c>
      <c r="B74" s="4"/>
      <c r="C74" s="4"/>
      <c r="E74" s="4"/>
      <c r="F74" s="4"/>
      <c r="H74" s="4"/>
      <c r="I74" s="4"/>
      <c r="K74" s="24"/>
      <c r="L74" s="4"/>
      <c r="N74" s="4"/>
      <c r="O74" s="4"/>
      <c r="Q74" s="4"/>
      <c r="S74" s="4"/>
      <c r="T74" s="4"/>
      <c r="W74" s="4"/>
      <c r="X74" s="4">
        <v>85</v>
      </c>
      <c r="Y74" s="4"/>
      <c r="AA74" s="4"/>
      <c r="AB74" s="4"/>
      <c r="AD74" s="4"/>
      <c r="AE74" s="4"/>
      <c r="AG74" s="4"/>
      <c r="AI74" s="4"/>
      <c r="AK74" s="4"/>
      <c r="AM74" s="50">
        <f t="shared" si="2"/>
        <v>85</v>
      </c>
      <c r="AN74" s="12"/>
      <c r="AO74" s="6"/>
    </row>
    <row r="75" spans="1:41" ht="30">
      <c r="A75" s="14" t="s">
        <v>39</v>
      </c>
      <c r="B75" s="4"/>
      <c r="C75" s="4"/>
      <c r="E75" s="4"/>
      <c r="F75" s="4"/>
      <c r="H75" s="4"/>
      <c r="I75" s="4"/>
      <c r="K75" s="24"/>
      <c r="L75" s="4"/>
      <c r="N75" s="4"/>
      <c r="O75" s="4"/>
      <c r="Q75" s="4"/>
      <c r="S75" s="4"/>
      <c r="T75" s="4"/>
      <c r="W75" s="4"/>
      <c r="X75" s="4">
        <v>85</v>
      </c>
      <c r="Y75" s="4">
        <v>435</v>
      </c>
      <c r="AA75" s="4"/>
      <c r="AB75" s="4"/>
      <c r="AD75" s="4"/>
      <c r="AE75" s="4"/>
      <c r="AG75" s="4"/>
      <c r="AI75" s="4"/>
      <c r="AK75" s="4"/>
      <c r="AM75" s="50">
        <f t="shared" si="2"/>
        <v>520</v>
      </c>
      <c r="AN75" s="12"/>
      <c r="AO75" s="6" t="s">
        <v>107</v>
      </c>
    </row>
    <row r="76" spans="1:41">
      <c r="A76" s="19" t="s">
        <v>80</v>
      </c>
      <c r="B76" s="4"/>
      <c r="C76" s="4"/>
      <c r="E76" s="4"/>
      <c r="F76" s="4"/>
      <c r="H76" s="4"/>
      <c r="I76" s="4"/>
      <c r="K76" s="24"/>
      <c r="L76" s="4">
        <v>-26</v>
      </c>
      <c r="N76" s="4"/>
      <c r="O76" s="4"/>
      <c r="Q76" s="4"/>
      <c r="S76" s="4"/>
      <c r="T76" s="4"/>
      <c r="W76" s="4"/>
      <c r="X76" s="4"/>
      <c r="Y76" s="4"/>
      <c r="AA76" s="4"/>
      <c r="AB76" s="4"/>
      <c r="AD76" s="4"/>
      <c r="AE76" s="4"/>
      <c r="AG76" s="4"/>
      <c r="AI76" s="4"/>
      <c r="AK76" s="4"/>
      <c r="AM76" s="50">
        <f t="shared" si="2"/>
        <v>-26</v>
      </c>
      <c r="AN76" s="12"/>
      <c r="AO76" s="6" t="s">
        <v>81</v>
      </c>
    </row>
    <row r="77" spans="1:41">
      <c r="A77" s="14" t="s">
        <v>27</v>
      </c>
      <c r="B77" s="4"/>
      <c r="C77" s="4"/>
      <c r="E77" s="4"/>
      <c r="F77" s="4"/>
      <c r="H77" s="4">
        <f>H87/2</f>
        <v>96</v>
      </c>
      <c r="I77" s="4"/>
      <c r="K77" s="24"/>
      <c r="L77" s="4"/>
      <c r="N77" s="4">
        <v>67.2</v>
      </c>
      <c r="O77" s="4"/>
      <c r="Q77" s="4"/>
      <c r="S77" s="4">
        <v>140.80000000000001</v>
      </c>
      <c r="T77" s="4"/>
      <c r="W77" s="4">
        <v>134.4</v>
      </c>
      <c r="X77" s="4">
        <v>85</v>
      </c>
      <c r="Y77" s="4"/>
      <c r="AA77" s="4"/>
      <c r="AB77" s="4"/>
      <c r="AD77" s="4">
        <v>67.2</v>
      </c>
      <c r="AE77" s="4"/>
      <c r="AG77" s="4"/>
      <c r="AI77" s="4"/>
      <c r="AK77" s="4"/>
      <c r="AM77" s="50">
        <f t="shared" si="2"/>
        <v>590.6</v>
      </c>
      <c r="AN77" s="12"/>
      <c r="AO77" s="6"/>
    </row>
    <row r="78" spans="1:41">
      <c r="A78" s="33" t="s">
        <v>28</v>
      </c>
      <c r="B78" s="34"/>
      <c r="C78" s="34"/>
      <c r="E78" s="34"/>
      <c r="F78" s="34"/>
      <c r="H78" s="34"/>
      <c r="I78" s="34"/>
      <c r="K78" s="35"/>
      <c r="L78" s="34"/>
      <c r="N78" s="34"/>
      <c r="O78" s="34"/>
      <c r="Q78" s="34"/>
      <c r="S78" s="34"/>
      <c r="T78" s="34"/>
      <c r="W78" s="34"/>
      <c r="X78" s="34">
        <v>85</v>
      </c>
      <c r="Y78" s="34"/>
      <c r="AA78" s="34"/>
      <c r="AB78" s="34"/>
      <c r="AD78" s="34"/>
      <c r="AE78" s="34"/>
      <c r="AG78" s="34"/>
      <c r="AI78" s="34"/>
      <c r="AK78" s="34">
        <v>160</v>
      </c>
      <c r="AM78" s="51">
        <f t="shared" si="2"/>
        <v>245</v>
      </c>
      <c r="AN78" s="12"/>
      <c r="AO78" s="36"/>
    </row>
    <row r="79" spans="1:41" ht="15.75" thickBot="1">
      <c r="A79" s="37" t="s">
        <v>71</v>
      </c>
      <c r="B79" s="38"/>
      <c r="C79" s="38">
        <v>-10</v>
      </c>
      <c r="D79" s="39"/>
      <c r="E79" s="38"/>
      <c r="F79" s="38"/>
      <c r="G79" s="39"/>
      <c r="H79" s="38"/>
      <c r="I79" s="38"/>
      <c r="J79" s="39"/>
      <c r="K79" s="40"/>
      <c r="L79" s="38"/>
      <c r="M79" s="39"/>
      <c r="N79" s="38"/>
      <c r="O79" s="38"/>
      <c r="P79" s="39"/>
      <c r="Q79" s="38"/>
      <c r="R79" s="39"/>
      <c r="S79" s="38"/>
      <c r="T79" s="38"/>
      <c r="U79" s="39"/>
      <c r="V79" s="39"/>
      <c r="W79" s="38"/>
      <c r="X79" s="38"/>
      <c r="Y79" s="38"/>
      <c r="Z79" s="39"/>
      <c r="AA79" s="38"/>
      <c r="AB79" s="38"/>
      <c r="AC79" s="39"/>
      <c r="AD79" s="38"/>
      <c r="AE79" s="38"/>
      <c r="AF79" s="39"/>
      <c r="AG79" s="38"/>
      <c r="AH79" s="39"/>
      <c r="AI79" s="38"/>
      <c r="AJ79" s="39"/>
      <c r="AK79" s="38"/>
      <c r="AL79" s="39"/>
      <c r="AM79" s="52">
        <f t="shared" si="2"/>
        <v>-10</v>
      </c>
      <c r="AN79" s="41"/>
      <c r="AO79" s="42"/>
    </row>
    <row r="80" spans="1:41" ht="15.75" thickBot="1">
      <c r="A80" s="43" t="s">
        <v>29</v>
      </c>
      <c r="B80" s="44">
        <f>SUM(B4:B79)</f>
        <v>0</v>
      </c>
      <c r="C80" s="47">
        <f>SUM(C4:C79)</f>
        <v>-20</v>
      </c>
      <c r="D80" s="48"/>
      <c r="E80" s="47">
        <f>SUM(E4:E79)</f>
        <v>1331.2</v>
      </c>
      <c r="F80" s="47">
        <f>SUM(F4:F79)</f>
        <v>-156</v>
      </c>
      <c r="G80" s="48"/>
      <c r="H80" s="47">
        <f>SUM(H4:H79)</f>
        <v>1248</v>
      </c>
      <c r="I80" s="47">
        <f>SUM(I4:I79)</f>
        <v>357</v>
      </c>
      <c r="J80" s="48"/>
      <c r="K80" s="49">
        <f>SUM(K4:K79)</f>
        <v>915.2</v>
      </c>
      <c r="L80" s="47">
        <f>SUM(L4:L79)</f>
        <v>-312</v>
      </c>
      <c r="M80" s="48"/>
      <c r="N80" s="47">
        <f>SUM(N4:N79)</f>
        <v>201.60000000000002</v>
      </c>
      <c r="O80" s="47">
        <f>SUM(O4:O79)</f>
        <v>0</v>
      </c>
      <c r="P80" s="48"/>
      <c r="Q80" s="47">
        <f>SUM(Q4:Q79)</f>
        <v>-75</v>
      </c>
      <c r="R80" s="48"/>
      <c r="S80" s="47">
        <f>SUM(S4:S79)</f>
        <v>1407.9999999999998</v>
      </c>
      <c r="T80" s="47">
        <f>SUM(T4:T79)</f>
        <v>-45</v>
      </c>
      <c r="U80" s="48"/>
      <c r="V80" s="48"/>
      <c r="W80" s="47">
        <f>SUM(W4:W79)</f>
        <v>4300.8000000000011</v>
      </c>
      <c r="X80" s="47">
        <f>SUM(X4:X79)</f>
        <v>4930</v>
      </c>
      <c r="Y80" s="47">
        <f>SUM(Y4:Y79)</f>
        <v>765</v>
      </c>
      <c r="Z80" s="48"/>
      <c r="AA80" s="47">
        <f>SUM(AA4:AA79)</f>
        <v>1638.4000000000003</v>
      </c>
      <c r="AB80" s="47">
        <f>SUM(AB4:AB79)</f>
        <v>-136</v>
      </c>
      <c r="AC80" s="48"/>
      <c r="AD80" s="47">
        <f>SUM(AD4:AD79)</f>
        <v>806.40000000000009</v>
      </c>
      <c r="AE80" s="47">
        <f>SUM(AE4:AE79)</f>
        <v>42</v>
      </c>
      <c r="AF80" s="48"/>
      <c r="AG80" s="47">
        <f>SUM(AG4:AG79)</f>
        <v>724</v>
      </c>
      <c r="AH80" s="48"/>
      <c r="AI80" s="47">
        <f>SUM(AI4:AI79)</f>
        <v>0</v>
      </c>
      <c r="AJ80" s="48"/>
      <c r="AK80" s="47">
        <f>SUM(AK4:AK79)</f>
        <v>960</v>
      </c>
      <c r="AL80" s="48"/>
      <c r="AM80" s="47">
        <f>SUM(AM4:AM79)</f>
        <v>18883.599999999991</v>
      </c>
      <c r="AN80" s="45"/>
      <c r="AO80" s="46" t="s">
        <v>66</v>
      </c>
    </row>
    <row r="81" spans="1:41">
      <c r="A81" s="1"/>
      <c r="H81" s="20"/>
    </row>
    <row r="82" spans="1:41" s="16" customFormat="1">
      <c r="A82" s="15" t="s">
        <v>67</v>
      </c>
      <c r="H82" s="17"/>
      <c r="K82" s="25"/>
      <c r="N82" s="17"/>
      <c r="S82" s="17"/>
      <c r="W82" s="17"/>
      <c r="X82" s="17"/>
      <c r="Y82" s="17"/>
      <c r="AA82" s="17"/>
      <c r="AB82" s="17"/>
      <c r="AD82" s="17"/>
      <c r="AE82" s="17"/>
      <c r="AG82" s="17"/>
      <c r="AO82" s="18"/>
    </row>
    <row r="84" spans="1:41">
      <c r="A84" t="s">
        <v>44</v>
      </c>
      <c r="B84">
        <v>44</v>
      </c>
      <c r="C84" s="16"/>
      <c r="E84">
        <v>52</v>
      </c>
      <c r="H84">
        <v>60</v>
      </c>
      <c r="K84" s="23">
        <f>26+26</f>
        <v>52</v>
      </c>
      <c r="N84">
        <v>42</v>
      </c>
      <c r="S84">
        <v>44</v>
      </c>
      <c r="W84">
        <v>84</v>
      </c>
      <c r="AA84">
        <v>64</v>
      </c>
      <c r="AD84">
        <v>42</v>
      </c>
      <c r="AK84">
        <v>50</v>
      </c>
    </row>
    <row r="85" spans="1:41">
      <c r="A85" t="s">
        <v>43</v>
      </c>
      <c r="B85">
        <v>1.6</v>
      </c>
      <c r="C85" s="16"/>
      <c r="E85">
        <v>1.6</v>
      </c>
      <c r="H85">
        <v>1.6</v>
      </c>
      <c r="K85" s="22">
        <v>1.6</v>
      </c>
      <c r="N85">
        <v>1.6</v>
      </c>
      <c r="S85">
        <v>1.6</v>
      </c>
      <c r="W85">
        <v>1.6</v>
      </c>
      <c r="AA85">
        <v>1.6</v>
      </c>
      <c r="AD85">
        <v>1.6</v>
      </c>
      <c r="AK85">
        <v>1.6</v>
      </c>
    </row>
    <row r="86" spans="1:41">
      <c r="A86" t="s">
        <v>41</v>
      </c>
      <c r="B86" s="5"/>
      <c r="C86" s="16"/>
      <c r="E86" s="5"/>
      <c r="H86" s="5"/>
      <c r="K86" s="26"/>
      <c r="N86" s="5"/>
      <c r="S86" s="5"/>
      <c r="W86" s="5"/>
      <c r="AA86" s="5"/>
      <c r="AD86" s="5"/>
      <c r="AK86" s="5"/>
    </row>
    <row r="87" spans="1:41" s="9" customFormat="1" ht="15.75" thickBot="1">
      <c r="A87" s="9" t="s">
        <v>45</v>
      </c>
      <c r="B87" s="13">
        <f>B84*B85</f>
        <v>70.400000000000006</v>
      </c>
      <c r="C87" s="16"/>
      <c r="E87" s="13">
        <f>E84*E85*2</f>
        <v>166.4</v>
      </c>
      <c r="H87" s="13">
        <f>H84*H85*2</f>
        <v>192</v>
      </c>
      <c r="K87" s="27">
        <f>K84*K85*2</f>
        <v>166.4</v>
      </c>
      <c r="N87" s="13">
        <f>N84*N85*2</f>
        <v>134.4</v>
      </c>
      <c r="S87" s="13">
        <f>S84*S85*2</f>
        <v>140.80000000000001</v>
      </c>
      <c r="W87" s="13">
        <f>W84*W85*2</f>
        <v>268.8</v>
      </c>
      <c r="X87"/>
      <c r="Y87"/>
      <c r="AA87" s="13">
        <f>AA84*AA85*2</f>
        <v>204.8</v>
      </c>
      <c r="AD87" s="13">
        <f>AD84*AD85*2</f>
        <v>134.4</v>
      </c>
      <c r="AK87" s="13">
        <f>AK84*AK85*2</f>
        <v>160</v>
      </c>
      <c r="AO87" s="1"/>
    </row>
    <row r="88" spans="1:41" ht="15.75" thickTop="1"/>
  </sheetData>
  <sortState ref="A4:S71">
    <sortCondition ref="A4"/>
  </sortState>
  <mergeCells count="13">
    <mergeCell ref="AK2:AL2"/>
    <mergeCell ref="Q2:R2"/>
    <mergeCell ref="AI2:AJ2"/>
    <mergeCell ref="B2:C2"/>
    <mergeCell ref="H2:I2"/>
    <mergeCell ref="E2:F2"/>
    <mergeCell ref="K2:L2"/>
    <mergeCell ref="N2:O2"/>
    <mergeCell ref="W2:Y2"/>
    <mergeCell ref="AA2:AB2"/>
    <mergeCell ref="AD2:AE2"/>
    <mergeCell ref="S2:T2"/>
    <mergeCell ref="AG2:AH2"/>
  </mergeCells>
  <pageMargins left="0" right="0" top="0" bottom="0" header="0.31496062992125984" footer="0.31496062992125984"/>
  <pageSetup paperSize="9" scale="50" fitToHeight="0" orientation="landscape" r:id="rId1"/>
  <headerFooter>
    <oddFooter>&amp;C&amp;P&amp;R&amp;D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2015</vt:lpstr>
      <vt:lpstr>'2015'!Udskriftstitler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Andersen</dc:creator>
  <cp:lastModifiedBy>Viborg Svømmeklub</cp:lastModifiedBy>
  <cp:lastPrinted>2015-08-09T08:56:08Z</cp:lastPrinted>
  <dcterms:created xsi:type="dcterms:W3CDTF">2014-03-09T15:16:48Z</dcterms:created>
  <dcterms:modified xsi:type="dcterms:W3CDTF">2015-10-01T19:01:28Z</dcterms:modified>
</cp:coreProperties>
</file>