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SK\"/>
    </mc:Choice>
  </mc:AlternateContent>
  <bookViews>
    <workbookView xWindow="0" yWindow="0" windowWidth="25125" windowHeight="12435"/>
  </bookViews>
  <sheets>
    <sheet name="2014 (2)" sheetId="1" r:id="rId1"/>
  </sheets>
  <externalReferences>
    <externalReference r:id="rId2"/>
    <externalReference r:id="rId3"/>
  </externalReferences>
  <definedNames>
    <definedName name="_xlnm.Print_Titles" localSheetId="0">'2014 (2)'!$A:$A,'2014 (2)'!$2:$3</definedName>
  </definedNames>
  <calcPr calcId="152511"/>
</workbook>
</file>

<file path=xl/calcChain.xml><?xml version="1.0" encoding="utf-8"?>
<calcChain xmlns="http://schemas.openxmlformats.org/spreadsheetml/2006/main">
  <c r="T6" i="1" l="1"/>
  <c r="E81" i="1" l="1"/>
  <c r="R83" i="1" l="1"/>
  <c r="P83" i="1"/>
  <c r="M83" i="1"/>
  <c r="H83" i="1"/>
  <c r="E83" i="1"/>
  <c r="R81" i="1"/>
  <c r="P81" i="1"/>
  <c r="M81" i="1"/>
  <c r="H81" i="1"/>
  <c r="R71" i="1"/>
  <c r="N71" i="1"/>
  <c r="K71" i="1"/>
  <c r="E70" i="1"/>
  <c r="T70" i="1" s="1"/>
  <c r="T69" i="1"/>
  <c r="I68" i="1"/>
  <c r="H68" i="1"/>
  <c r="I67" i="1"/>
  <c r="H67" i="1"/>
  <c r="E67" i="1"/>
  <c r="P66" i="1"/>
  <c r="T66" i="1" s="1"/>
  <c r="T65" i="1"/>
  <c r="T64" i="1"/>
  <c r="M63" i="1"/>
  <c r="H63" i="1"/>
  <c r="E63" i="1"/>
  <c r="I62" i="1"/>
  <c r="T62" i="1" s="1"/>
  <c r="T61" i="1"/>
  <c r="M60" i="1"/>
  <c r="T60" i="1" s="1"/>
  <c r="E59" i="1"/>
  <c r="T59" i="1" s="1"/>
  <c r="H58" i="1"/>
  <c r="T58" i="1" s="1"/>
  <c r="T57" i="1"/>
  <c r="P56" i="1"/>
  <c r="T56" i="1" s="1"/>
  <c r="T55" i="1"/>
  <c r="T54" i="1"/>
  <c r="T53" i="1"/>
  <c r="T52" i="1"/>
  <c r="T51" i="1"/>
  <c r="T50" i="1"/>
  <c r="I49" i="1"/>
  <c r="I71" i="1" s="1"/>
  <c r="P48" i="1"/>
  <c r="H48" i="1"/>
  <c r="M47" i="1"/>
  <c r="T47" i="1" s="1"/>
  <c r="T46" i="1"/>
  <c r="H45" i="1"/>
  <c r="E45" i="1"/>
  <c r="T45" i="1" s="1"/>
  <c r="T44" i="1"/>
  <c r="H43" i="1"/>
  <c r="T43" i="1" s="1"/>
  <c r="T42" i="1"/>
  <c r="T41" i="1"/>
  <c r="T40" i="1"/>
  <c r="M39" i="1"/>
  <c r="E39" i="1"/>
  <c r="T38" i="1"/>
  <c r="T37" i="1"/>
  <c r="F36" i="1"/>
  <c r="F71" i="1" s="1"/>
  <c r="E36" i="1"/>
  <c r="M35" i="1"/>
  <c r="H35" i="1"/>
  <c r="T34" i="1"/>
  <c r="P33" i="1"/>
  <c r="M33" i="1"/>
  <c r="E33" i="1"/>
  <c r="T32" i="1"/>
  <c r="T31" i="1"/>
  <c r="P30" i="1"/>
  <c r="T30" i="1" s="1"/>
  <c r="P29" i="1"/>
  <c r="T29" i="1" s="1"/>
  <c r="T28" i="1"/>
  <c r="H27" i="1"/>
  <c r="T27" i="1" s="1"/>
  <c r="T25" i="1"/>
  <c r="T24" i="1"/>
  <c r="M23" i="1"/>
  <c r="T23" i="1" s="1"/>
  <c r="T22" i="1"/>
  <c r="P21" i="1"/>
  <c r="T21" i="1" s="1"/>
  <c r="T20" i="1"/>
  <c r="P19" i="1"/>
  <c r="H19" i="1"/>
  <c r="E19" i="1"/>
  <c r="T19" i="1" s="1"/>
  <c r="H18" i="1"/>
  <c r="T18" i="1" s="1"/>
  <c r="T17" i="1"/>
  <c r="M16" i="1"/>
  <c r="T16" i="1" s="1"/>
  <c r="T15" i="1"/>
  <c r="T14" i="1"/>
  <c r="T13" i="1"/>
  <c r="H12" i="1"/>
  <c r="T12" i="1" s="1"/>
  <c r="T11" i="1"/>
  <c r="T10" i="1"/>
  <c r="T9" i="1"/>
  <c r="T8" i="1"/>
  <c r="H7" i="1"/>
  <c r="E7" i="1"/>
  <c r="M5" i="1"/>
  <c r="E5" i="1"/>
  <c r="M4" i="1"/>
  <c r="M71" i="1" l="1"/>
  <c r="P71" i="1"/>
  <c r="T48" i="1"/>
  <c r="T63" i="1"/>
  <c r="T7" i="1"/>
  <c r="T68" i="1"/>
  <c r="E71" i="1"/>
  <c r="H71" i="1"/>
  <c r="T33" i="1"/>
  <c r="T35" i="1"/>
  <c r="T36" i="1"/>
  <c r="T39" i="1"/>
  <c r="T49" i="1"/>
  <c r="T67" i="1"/>
  <c r="T5" i="1"/>
  <c r="T26" i="1"/>
  <c r="T4" i="1"/>
  <c r="T71" i="1" l="1"/>
</calcChain>
</file>

<file path=xl/sharedStrings.xml><?xml version="1.0" encoding="utf-8"?>
<sst xmlns="http://schemas.openxmlformats.org/spreadsheetml/2006/main" count="123" uniqueCount="97">
  <si>
    <t>(-) = SVØMMER SKYLDER</t>
  </si>
  <si>
    <t>Midvest Cup Vildbjerg  11.1.14</t>
  </si>
  <si>
    <t>Limfjordscup Struer 25.01.14</t>
  </si>
  <si>
    <t>Viborg  15.3.2014</t>
  </si>
  <si>
    <t>Herning Midtvest Cup 4 26.04.14</t>
  </si>
  <si>
    <t>H.C Andersen Swim Cup 31.5.14</t>
  </si>
  <si>
    <t>Brønderslev 6.6.2014</t>
  </si>
  <si>
    <t>Navn</t>
  </si>
  <si>
    <t>S</t>
  </si>
  <si>
    <t xml:space="preserve">Kørepenge </t>
  </si>
  <si>
    <t>Startgebyr</t>
  </si>
  <si>
    <t>Kørepenge</t>
  </si>
  <si>
    <t>I alt</t>
  </si>
  <si>
    <t>Kommentarer</t>
  </si>
  <si>
    <t>Alberte Boldsen Salicath</t>
  </si>
  <si>
    <t>Amalie Kanstrup</t>
  </si>
  <si>
    <t>Anders Husted</t>
  </si>
  <si>
    <t>25.1.14 Modregnet 60 kr.  pga. ej betalt kørepenge</t>
  </si>
  <si>
    <t>Andreas Knage</t>
  </si>
  <si>
    <t>Andreas Schøler</t>
  </si>
  <si>
    <t>Anna Nørgaard Johannsen</t>
  </si>
  <si>
    <t>Anne Sunesen</t>
  </si>
  <si>
    <t>Anton Kirkegaard Olesen</t>
  </si>
  <si>
    <t>Ane Emilie Nielsen</t>
  </si>
  <si>
    <t>X</t>
  </si>
  <si>
    <t>Betina Pedersen</t>
  </si>
  <si>
    <t>Caroline Beck</t>
  </si>
  <si>
    <t>x</t>
  </si>
  <si>
    <t>Casper G. Kristensen</t>
  </si>
  <si>
    <t>6.6.14: Modregnet 60 kr. pga. ej betalt kørepenge</t>
  </si>
  <si>
    <t>Celeste Pind Therkildsen</t>
  </si>
  <si>
    <t>Chris Rasmussen</t>
  </si>
  <si>
    <t>Christian Mangaard</t>
  </si>
  <si>
    <t>Christian Houe Andersen</t>
  </si>
  <si>
    <t>Christie Prøhl</t>
  </si>
  <si>
    <t>Christoffer Beck</t>
  </si>
  <si>
    <t>Emil Houlborg</t>
  </si>
  <si>
    <t>Erik Breum</t>
  </si>
  <si>
    <t>Frederik Mark Mortensen</t>
  </si>
  <si>
    <t>Freja Almtoft Bisgård</t>
  </si>
  <si>
    <t>Gustav Fløche Fuglsang</t>
  </si>
  <si>
    <t>28.6.14 Stævneudvalget har tilmeldt pga. ferie.</t>
  </si>
  <si>
    <t xml:space="preserve">Helene Levring </t>
  </si>
  <si>
    <t>Helene Marie Skouvig Andersen</t>
  </si>
  <si>
    <t>Ida Marie Nielsen</t>
  </si>
  <si>
    <t>6.6.14: Modregnet 120 kr. pga. ej betalt kørepenge</t>
  </si>
  <si>
    <t>Ida Kristensen</t>
  </si>
  <si>
    <t>Jacob Severinsen</t>
  </si>
  <si>
    <t>Jakob Breum</t>
  </si>
  <si>
    <t>Jeppe Soelberg Nielsen</t>
  </si>
  <si>
    <t>Johan Bækgaard Rasmussen</t>
  </si>
  <si>
    <t>Johan Nielsen</t>
  </si>
  <si>
    <t>25.1.14: Har kørt 3 gange i alt</t>
  </si>
  <si>
    <t>Josefine Heuer</t>
  </si>
  <si>
    <t>11.1.4 Selv kørt</t>
  </si>
  <si>
    <t>Josephine Dalsgaard</t>
  </si>
  <si>
    <t>Julie Søgaard</t>
  </si>
  <si>
    <t>Karoline Vasegaard</t>
  </si>
  <si>
    <t>Kathrine Fog</t>
  </si>
  <si>
    <t>Kasper Levring Andersen</t>
  </si>
  <si>
    <t>Lasse Møller Bjørnskov</t>
  </si>
  <si>
    <t>Lasse Kammer</t>
  </si>
  <si>
    <t>Laura Davidsen Nielsen</t>
  </si>
  <si>
    <t>Louise Houe Andersen</t>
  </si>
  <si>
    <t>Lucas Albertsen</t>
  </si>
  <si>
    <t>Lærke Harksen Nehmdahl</t>
  </si>
  <si>
    <t>Marcus Pedersen</t>
  </si>
  <si>
    <t>Martin Madsen</t>
  </si>
  <si>
    <t>Mathias Pedersen</t>
  </si>
  <si>
    <t>Mathias Schøler</t>
  </si>
  <si>
    <t>Matilde Fløche Fuglsang</t>
  </si>
  <si>
    <t>Matilde Rahbek Hansen</t>
  </si>
  <si>
    <t>Mikkel Weis Kallesøe</t>
  </si>
  <si>
    <t>Nicolai Friborg</t>
  </si>
  <si>
    <t>Nicolas Vangkilde</t>
  </si>
  <si>
    <t>Oliver Dalsgaard</t>
  </si>
  <si>
    <t>Oliver Lund</t>
  </si>
  <si>
    <t>Oliver Widemann Bache</t>
  </si>
  <si>
    <t>Rasmus Jørgensen</t>
  </si>
  <si>
    <t>Rebecca Jacobsen</t>
  </si>
  <si>
    <t>Sebastian Leimbeck</t>
  </si>
  <si>
    <t>Sofie Boel Torp</t>
  </si>
  <si>
    <t>Sofie Bruun Boye</t>
  </si>
  <si>
    <t>Sofie Rahbek Hansen</t>
  </si>
  <si>
    <t>Sophie Kiesbye Holm</t>
  </si>
  <si>
    <t>Tobias Alstrup Kjær</t>
  </si>
  <si>
    <t>Tobias Skovboe</t>
  </si>
  <si>
    <t>Tobias Møllegaard</t>
  </si>
  <si>
    <t>Betalt kørepenge pr. svømmer pr. tur</t>
  </si>
  <si>
    <t>Frugtpenge afregnes særskilt med Viborg Svømmeklub</t>
  </si>
  <si>
    <t>Antal Kilometer (enkelt vej)</t>
  </si>
  <si>
    <t>Sats pr. kilometer</t>
  </si>
  <si>
    <t>Antal biler</t>
  </si>
  <si>
    <t xml:space="preserve">Pris pr. tur </t>
  </si>
  <si>
    <t>Pris pr. tur (retur)</t>
  </si>
  <si>
    <t>Viborg Svømmeklub januar - juni 2014</t>
  </si>
  <si>
    <t>Louise Dalsgaard Liboriussen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</si>
</sst>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4" fontId="0" fillId="0" borderId="2" xfId="0" applyNumberFormat="1" applyBorder="1" applyAlignment="1">
      <alignment horizontal="right"/>
    </xf>
    <xf numFmtId="0" fontId="0" fillId="0" borderId="3" xfId="0" applyBorder="1"/>
    <xf numFmtId="0" fontId="0" fillId="0" borderId="2" xfId="0" applyBorder="1"/>
    <xf numFmtId="0" fontId="0" fillId="0" borderId="0" xfId="0" applyBorder="1"/>
    <xf numFmtId="164" fontId="1" fillId="0" borderId="2" xfId="0" applyNumberFormat="1" applyFont="1" applyBorder="1"/>
    <xf numFmtId="164" fontId="0" fillId="0" borderId="0" xfId="0" applyNumberFormat="1" applyBorder="1"/>
    <xf numFmtId="0" fontId="0" fillId="0" borderId="2" xfId="0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center" wrapText="1"/>
    </xf>
    <xf numFmtId="0" fontId="0" fillId="3" borderId="2" xfId="0" applyFill="1" applyBorder="1"/>
    <xf numFmtId="1" fontId="0" fillId="0" borderId="2" xfId="0" applyNumberFormat="1" applyBorder="1"/>
    <xf numFmtId="0" fontId="0" fillId="0" borderId="0" xfId="0" applyAlignment="1">
      <alignment horizontal="center" wrapText="1"/>
    </xf>
    <xf numFmtId="0" fontId="0" fillId="0" borderId="4" xfId="0" applyBorder="1"/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1" fontId="0" fillId="3" borderId="2" xfId="0" applyNumberFormat="1" applyFill="1" applyBorder="1"/>
    <xf numFmtId="0" fontId="0" fillId="0" borderId="2" xfId="0" applyBorder="1" applyAlignment="1">
      <alignment horizontal="center"/>
    </xf>
    <xf numFmtId="164" fontId="1" fillId="0" borderId="0" xfId="0" applyNumberFormat="1" applyFont="1"/>
    <xf numFmtId="0" fontId="0" fillId="0" borderId="0" xfId="0" applyFont="1" applyAlignment="1">
      <alignment wrapText="1"/>
    </xf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5" xfId="0" applyBorder="1"/>
    <xf numFmtId="0" fontId="1" fillId="0" borderId="0" xfId="0" applyFont="1" applyAlignment="1">
      <alignment horizontal="center"/>
    </xf>
    <xf numFmtId="1" fontId="1" fillId="0" borderId="5" xfId="0" applyNumberFormat="1" applyFont="1" applyBorder="1"/>
    <xf numFmtId="0" fontId="1" fillId="0" borderId="6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ne/AppData/Local/Temp/Vildbjerg%20cup%2011.1.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ne/AppData/Local/Temp/Limfjordscup%2025.1.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enttilmeldinger"/>
      <sheetName val="Info"/>
      <sheetName val="Regnskab"/>
      <sheetName val="Kørsel"/>
    </sheetNames>
    <sheetDataSet>
      <sheetData sheetId="0"/>
      <sheetData sheetId="1"/>
      <sheetData sheetId="2">
        <row r="6">
          <cell r="H6">
            <v>162</v>
          </cell>
        </row>
        <row r="7">
          <cell r="H7">
            <v>162</v>
          </cell>
        </row>
        <row r="14">
          <cell r="H14">
            <v>162</v>
          </cell>
        </row>
        <row r="17">
          <cell r="H17">
            <v>162</v>
          </cell>
        </row>
        <row r="19">
          <cell r="H19">
            <v>54</v>
          </cell>
        </row>
        <row r="20">
          <cell r="H20">
            <v>162</v>
          </cell>
        </row>
        <row r="22">
          <cell r="H22">
            <v>162</v>
          </cell>
        </row>
        <row r="31">
          <cell r="H31">
            <v>162</v>
          </cell>
        </row>
        <row r="33">
          <cell r="H33">
            <v>162</v>
          </cell>
        </row>
        <row r="36">
          <cell r="H36">
            <v>162</v>
          </cell>
        </row>
        <row r="38">
          <cell r="H38">
            <v>162</v>
          </cell>
        </row>
      </sheetData>
      <sheetData sheetId="3">
        <row r="8">
          <cell r="C8">
            <v>162</v>
          </cell>
        </row>
        <row r="37">
          <cell r="C37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enttilmeldinger (2)"/>
      <sheetName val="Regnskab"/>
      <sheetName val="Kørsel - Lør_Søndag"/>
      <sheetName val="Takster"/>
    </sheetNames>
    <sheetDataSet>
      <sheetData sheetId="0"/>
      <sheetData sheetId="1">
        <row r="7">
          <cell r="T7">
            <v>87</v>
          </cell>
        </row>
        <row r="8">
          <cell r="T8">
            <v>87</v>
          </cell>
        </row>
        <row r="11">
          <cell r="T11">
            <v>87</v>
          </cell>
        </row>
        <row r="18">
          <cell r="T18">
            <v>87</v>
          </cell>
        </row>
        <row r="22">
          <cell r="T22">
            <v>261</v>
          </cell>
        </row>
        <row r="25">
          <cell r="T25">
            <v>87</v>
          </cell>
        </row>
        <row r="27">
          <cell r="T27">
            <v>174</v>
          </cell>
        </row>
        <row r="28">
          <cell r="T28">
            <v>174</v>
          </cell>
        </row>
        <row r="29">
          <cell r="T29">
            <v>87</v>
          </cell>
        </row>
        <row r="33">
          <cell r="T33">
            <v>174</v>
          </cell>
        </row>
        <row r="36">
          <cell r="T36">
            <v>87</v>
          </cell>
        </row>
        <row r="39">
          <cell r="T39">
            <v>174</v>
          </cell>
        </row>
        <row r="40">
          <cell r="T40">
            <v>174</v>
          </cell>
        </row>
      </sheetData>
      <sheetData sheetId="2">
        <row r="57">
          <cell r="C57">
            <v>238</v>
          </cell>
        </row>
        <row r="58">
          <cell r="C58">
            <v>102</v>
          </cell>
        </row>
        <row r="59">
          <cell r="C59">
            <v>34</v>
          </cell>
        </row>
        <row r="60">
          <cell r="C60">
            <v>136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tabSelected="1" workbookViewId="0">
      <pane xSplit="9120" topLeftCell="L1" activePane="topRight"/>
      <selection activeCell="A3" sqref="A3"/>
      <selection pane="topRight" activeCell="T5" sqref="T5"/>
    </sheetView>
  </sheetViews>
  <sheetFormatPr defaultRowHeight="15" x14ac:dyDescent="0.25"/>
  <cols>
    <col min="1" max="1" width="30.140625" customWidth="1"/>
    <col min="2" max="2" width="0.42578125" customWidth="1"/>
    <col min="3" max="3" width="4.28515625" style="31" customWidth="1"/>
    <col min="4" max="4" width="0.85546875" customWidth="1"/>
    <col min="5" max="5" width="10.7109375" bestFit="1" customWidth="1"/>
    <col min="6" max="6" width="11.28515625" customWidth="1"/>
    <col min="7" max="7" width="1.140625" customWidth="1"/>
    <col min="8" max="8" width="12.140625" customWidth="1"/>
    <col min="9" max="9" width="11.140625" customWidth="1"/>
    <col min="10" max="10" width="2" customWidth="1"/>
    <col min="11" max="11" width="11.140625" customWidth="1"/>
    <col min="12" max="12" width="1.28515625" customWidth="1"/>
    <col min="13" max="14" width="12.140625" customWidth="1"/>
    <col min="15" max="15" width="1.28515625" customWidth="1"/>
    <col min="16" max="16" width="12.140625" customWidth="1"/>
    <col min="17" max="17" width="1.28515625" customWidth="1"/>
    <col min="18" max="18" width="12.140625" customWidth="1"/>
    <col min="19" max="19" width="1.28515625" customWidth="1"/>
    <col min="20" max="20" width="11.7109375" customWidth="1"/>
    <col min="21" max="21" width="1.140625" customWidth="1"/>
    <col min="22" max="22" width="28.140625" style="3" customWidth="1"/>
  </cols>
  <sheetData>
    <row r="1" spans="1:22" ht="18.75" x14ac:dyDescent="0.3">
      <c r="A1" s="1" t="s">
        <v>95</v>
      </c>
      <c r="B1" s="1"/>
      <c r="C1" s="2"/>
      <c r="D1" s="1"/>
    </row>
    <row r="2" spans="1:22" ht="65.25" customHeight="1" x14ac:dyDescent="0.3">
      <c r="A2" s="1" t="s">
        <v>0</v>
      </c>
      <c r="B2" s="1"/>
      <c r="C2" s="2"/>
      <c r="D2" s="1"/>
      <c r="E2" s="38" t="s">
        <v>1</v>
      </c>
      <c r="F2" s="39"/>
      <c r="H2" s="38" t="s">
        <v>2</v>
      </c>
      <c r="I2" s="39"/>
      <c r="K2" s="4" t="s">
        <v>3</v>
      </c>
      <c r="M2" s="38" t="s">
        <v>4</v>
      </c>
      <c r="N2" s="39"/>
      <c r="P2" s="5" t="s">
        <v>5</v>
      </c>
      <c r="R2" s="4" t="s">
        <v>6</v>
      </c>
    </row>
    <row r="3" spans="1:22" x14ac:dyDescent="0.25">
      <c r="A3" s="4" t="s">
        <v>7</v>
      </c>
      <c r="B3" s="4"/>
      <c r="C3" s="6" t="s">
        <v>8</v>
      </c>
      <c r="D3" s="4"/>
      <c r="E3" s="7" t="s">
        <v>9</v>
      </c>
      <c r="F3" s="8" t="s">
        <v>10</v>
      </c>
      <c r="H3" s="7" t="s">
        <v>11</v>
      </c>
      <c r="I3" s="7" t="s">
        <v>10</v>
      </c>
      <c r="K3" s="7" t="s">
        <v>10</v>
      </c>
      <c r="M3" s="7" t="s">
        <v>9</v>
      </c>
      <c r="N3" s="7" t="s">
        <v>10</v>
      </c>
      <c r="P3" s="7" t="s">
        <v>9</v>
      </c>
      <c r="R3" s="7" t="s">
        <v>9</v>
      </c>
      <c r="T3" s="7" t="s">
        <v>12</v>
      </c>
      <c r="V3" s="7" t="s">
        <v>13</v>
      </c>
    </row>
    <row r="4" spans="1:22" x14ac:dyDescent="0.25">
      <c r="A4" s="9" t="s">
        <v>14</v>
      </c>
      <c r="B4" s="9"/>
      <c r="C4" s="10"/>
      <c r="D4" s="9"/>
      <c r="E4" s="11"/>
      <c r="F4" s="12"/>
      <c r="H4" s="13"/>
      <c r="I4" s="13"/>
      <c r="J4" s="14"/>
      <c r="K4" s="13"/>
      <c r="M4" s="13">
        <f>$M$83</f>
        <v>135</v>
      </c>
      <c r="N4" s="13"/>
      <c r="P4" s="13"/>
      <c r="R4" s="13"/>
      <c r="T4" s="15">
        <f t="shared" ref="T4:T24" si="0">SUM(E4:S4)</f>
        <v>135</v>
      </c>
      <c r="U4" s="16"/>
      <c r="V4" s="17"/>
    </row>
    <row r="5" spans="1:22" x14ac:dyDescent="0.25">
      <c r="A5" s="9" t="s">
        <v>15</v>
      </c>
      <c r="B5" s="9"/>
      <c r="C5" s="10"/>
      <c r="D5" s="9"/>
      <c r="E5" s="11">
        <f>[1]Regnskab!$H$6</f>
        <v>162</v>
      </c>
      <c r="F5" s="12"/>
      <c r="H5" s="13"/>
      <c r="I5" s="13"/>
      <c r="J5" s="14"/>
      <c r="K5" s="13"/>
      <c r="M5" s="13">
        <f>$M$83</f>
        <v>135</v>
      </c>
      <c r="N5" s="13"/>
      <c r="P5" s="13"/>
      <c r="R5" s="13"/>
      <c r="T5" s="15">
        <f t="shared" si="0"/>
        <v>297</v>
      </c>
      <c r="U5" s="16"/>
      <c r="V5" s="17"/>
    </row>
    <row r="6" spans="1:22" ht="30" x14ac:dyDescent="0.25">
      <c r="A6" s="18" t="s">
        <v>16</v>
      </c>
      <c r="B6" s="18"/>
      <c r="C6" s="19"/>
      <c r="D6" s="18"/>
      <c r="E6" s="13"/>
      <c r="F6" s="12"/>
      <c r="H6" s="20">
        <v>27</v>
      </c>
      <c r="I6" s="13"/>
      <c r="J6" s="14"/>
      <c r="K6" s="13"/>
      <c r="M6" s="13"/>
      <c r="N6" s="13"/>
      <c r="P6" s="13"/>
      <c r="R6" s="13">
        <v>177</v>
      </c>
      <c r="T6" s="15">
        <f t="shared" si="0"/>
        <v>204</v>
      </c>
      <c r="U6" s="16"/>
      <c r="V6" s="17" t="s">
        <v>17</v>
      </c>
    </row>
    <row r="7" spans="1:22" x14ac:dyDescent="0.25">
      <c r="A7" s="9" t="s">
        <v>18</v>
      </c>
      <c r="B7" s="9"/>
      <c r="C7" s="10"/>
      <c r="D7" s="9"/>
      <c r="E7" s="13">
        <f>[1]Regnskab!$H$7</f>
        <v>162</v>
      </c>
      <c r="F7" s="12"/>
      <c r="H7" s="21">
        <f>[2]Regnskab!$T$7</f>
        <v>87</v>
      </c>
      <c r="I7" s="13"/>
      <c r="J7" s="14"/>
      <c r="K7" s="13"/>
      <c r="M7" s="13"/>
      <c r="N7" s="13"/>
      <c r="P7" s="13">
        <v>0</v>
      </c>
      <c r="R7" s="13"/>
      <c r="T7" s="15">
        <f t="shared" si="0"/>
        <v>249</v>
      </c>
      <c r="U7" s="16"/>
      <c r="V7" s="17"/>
    </row>
    <row r="8" spans="1:22" x14ac:dyDescent="0.25">
      <c r="A8" s="9" t="s">
        <v>19</v>
      </c>
      <c r="B8" s="9"/>
      <c r="C8" s="10"/>
      <c r="D8" s="9"/>
      <c r="E8" s="13"/>
      <c r="F8" s="12"/>
      <c r="H8" s="13"/>
      <c r="I8" s="13"/>
      <c r="J8" s="14"/>
      <c r="K8" s="13"/>
      <c r="M8" s="13"/>
      <c r="N8" s="13"/>
      <c r="P8" s="13"/>
      <c r="R8" s="13"/>
      <c r="T8" s="15">
        <f t="shared" si="0"/>
        <v>0</v>
      </c>
      <c r="U8" s="16"/>
      <c r="V8" s="17"/>
    </row>
    <row r="9" spans="1:22" x14ac:dyDescent="0.25">
      <c r="A9" s="9" t="s">
        <v>20</v>
      </c>
      <c r="B9" s="9"/>
      <c r="C9" s="10"/>
      <c r="D9" s="9"/>
      <c r="E9" s="13"/>
      <c r="F9" s="12"/>
      <c r="H9" s="13"/>
      <c r="I9" s="13"/>
      <c r="J9" s="14"/>
      <c r="K9" s="13"/>
      <c r="M9" s="13"/>
      <c r="N9" s="13"/>
      <c r="P9" s="13"/>
      <c r="R9" s="13"/>
      <c r="T9" s="15">
        <f t="shared" si="0"/>
        <v>0</v>
      </c>
      <c r="U9" s="16"/>
      <c r="V9" s="17"/>
    </row>
    <row r="10" spans="1:22" x14ac:dyDescent="0.25">
      <c r="A10" s="9" t="s">
        <v>21</v>
      </c>
      <c r="B10" s="9"/>
      <c r="C10" s="10"/>
      <c r="D10" s="9"/>
      <c r="E10" s="13"/>
      <c r="F10" s="12"/>
      <c r="H10" s="13"/>
      <c r="I10" s="13"/>
      <c r="J10" s="14"/>
      <c r="K10" s="13"/>
      <c r="M10" s="13"/>
      <c r="N10" s="13"/>
      <c r="P10" s="13"/>
      <c r="R10" s="13"/>
      <c r="T10" s="15">
        <f t="shared" si="0"/>
        <v>0</v>
      </c>
      <c r="U10" s="16"/>
      <c r="V10" s="17"/>
    </row>
    <row r="11" spans="1:22" x14ac:dyDescent="0.25">
      <c r="A11" s="9" t="s">
        <v>22</v>
      </c>
      <c r="B11" s="9"/>
      <c r="C11" s="10"/>
      <c r="D11" s="9"/>
      <c r="E11" s="13"/>
      <c r="F11" s="12"/>
      <c r="H11" s="13"/>
      <c r="I11" s="13"/>
      <c r="J11" s="14"/>
      <c r="K11" s="13"/>
      <c r="M11" s="13"/>
      <c r="N11" s="13"/>
      <c r="P11" s="13"/>
      <c r="R11" s="13"/>
      <c r="T11" s="15">
        <f t="shared" si="0"/>
        <v>0</v>
      </c>
      <c r="U11" s="16"/>
      <c r="V11" s="17"/>
    </row>
    <row r="12" spans="1:22" x14ac:dyDescent="0.25">
      <c r="A12" s="9" t="s">
        <v>23</v>
      </c>
      <c r="B12" s="9"/>
      <c r="C12" s="10" t="s">
        <v>24</v>
      </c>
      <c r="D12" s="9"/>
      <c r="E12" s="13"/>
      <c r="F12" s="12"/>
      <c r="H12" s="21">
        <f>[2]Regnskab!$T$8</f>
        <v>87</v>
      </c>
      <c r="I12" s="13"/>
      <c r="J12" s="14"/>
      <c r="K12" s="13"/>
      <c r="M12" s="13"/>
      <c r="N12" s="13"/>
      <c r="P12" s="13"/>
      <c r="R12" s="13"/>
      <c r="T12" s="15">
        <f t="shared" si="0"/>
        <v>87</v>
      </c>
      <c r="U12" s="16"/>
      <c r="V12" s="17"/>
    </row>
    <row r="13" spans="1:22" x14ac:dyDescent="0.25">
      <c r="A13" s="9" t="s">
        <v>25</v>
      </c>
      <c r="B13" s="9"/>
      <c r="C13" s="10"/>
      <c r="D13" s="9"/>
      <c r="E13" s="13"/>
      <c r="F13" s="12"/>
      <c r="H13" s="13"/>
      <c r="I13" s="13"/>
      <c r="J13" s="14"/>
      <c r="K13" s="13"/>
      <c r="M13" s="13"/>
      <c r="N13" s="13"/>
      <c r="P13" s="13"/>
      <c r="R13" s="13"/>
      <c r="T13" s="15">
        <f t="shared" si="0"/>
        <v>0</v>
      </c>
      <c r="U13" s="16"/>
      <c r="V13" s="17"/>
    </row>
    <row r="14" spans="1:22" x14ac:dyDescent="0.25">
      <c r="A14" s="3" t="s">
        <v>26</v>
      </c>
      <c r="B14" s="3"/>
      <c r="C14" s="22" t="s">
        <v>27</v>
      </c>
      <c r="D14" s="3"/>
      <c r="E14" s="23"/>
      <c r="F14" s="13"/>
      <c r="H14" s="13"/>
      <c r="I14" s="13"/>
      <c r="J14" s="14"/>
      <c r="K14" s="13"/>
      <c r="M14" s="13"/>
      <c r="N14" s="13"/>
      <c r="P14" s="13"/>
      <c r="R14" s="13"/>
      <c r="T14" s="15">
        <f t="shared" si="0"/>
        <v>0</v>
      </c>
      <c r="U14" s="16"/>
      <c r="V14" s="17"/>
    </row>
    <row r="15" spans="1:22" ht="30" x14ac:dyDescent="0.25">
      <c r="A15" s="3" t="s">
        <v>28</v>
      </c>
      <c r="B15" s="3"/>
      <c r="C15" s="22"/>
      <c r="D15" s="3"/>
      <c r="E15" s="23"/>
      <c r="F15" s="13"/>
      <c r="H15" s="13"/>
      <c r="I15" s="13"/>
      <c r="J15" s="14"/>
      <c r="K15" s="13"/>
      <c r="M15" s="13"/>
      <c r="N15" s="13"/>
      <c r="P15" s="13"/>
      <c r="R15" s="13">
        <v>117</v>
      </c>
      <c r="T15" s="15">
        <f t="shared" si="0"/>
        <v>117</v>
      </c>
      <c r="U15" s="16"/>
      <c r="V15" s="17" t="s">
        <v>29</v>
      </c>
    </row>
    <row r="16" spans="1:22" x14ac:dyDescent="0.25">
      <c r="A16" s="9" t="s">
        <v>30</v>
      </c>
      <c r="B16" s="9"/>
      <c r="C16" s="10"/>
      <c r="D16" s="9"/>
      <c r="E16" s="13"/>
      <c r="F16" s="13"/>
      <c r="H16" s="13"/>
      <c r="I16" s="13"/>
      <c r="J16" s="14"/>
      <c r="K16" s="13"/>
      <c r="M16" s="13">
        <f>$M$83/2</f>
        <v>67.5</v>
      </c>
      <c r="N16" s="13"/>
      <c r="P16" s="13"/>
      <c r="R16" s="13"/>
      <c r="T16" s="15">
        <f t="shared" si="0"/>
        <v>67.5</v>
      </c>
      <c r="U16" s="16"/>
      <c r="V16" s="17"/>
    </row>
    <row r="17" spans="1:22" x14ac:dyDescent="0.25">
      <c r="A17" s="3" t="s">
        <v>31</v>
      </c>
      <c r="B17" s="9"/>
      <c r="C17" s="10"/>
      <c r="D17" s="9"/>
      <c r="E17" s="13"/>
      <c r="F17" s="13"/>
      <c r="H17" s="13"/>
      <c r="I17" s="13"/>
      <c r="J17" s="14"/>
      <c r="K17" s="13"/>
      <c r="M17" s="13"/>
      <c r="N17" s="13"/>
      <c r="P17" s="13"/>
      <c r="R17" s="13"/>
      <c r="T17" s="15">
        <f t="shared" si="0"/>
        <v>0</v>
      </c>
      <c r="U17" s="16"/>
      <c r="V17" s="17"/>
    </row>
    <row r="18" spans="1:22" x14ac:dyDescent="0.25">
      <c r="A18" s="3" t="s">
        <v>32</v>
      </c>
      <c r="B18" s="3"/>
      <c r="C18" s="22"/>
      <c r="D18" s="3"/>
      <c r="E18" s="13"/>
      <c r="F18" s="13"/>
      <c r="H18" s="21">
        <f>[2]Regnskab!$T$11</f>
        <v>87</v>
      </c>
      <c r="I18" s="13"/>
      <c r="J18" s="14"/>
      <c r="K18" s="13"/>
      <c r="M18" s="13"/>
      <c r="N18" s="13"/>
      <c r="P18" s="13"/>
      <c r="R18" s="13"/>
      <c r="T18" s="15">
        <f t="shared" si="0"/>
        <v>87</v>
      </c>
      <c r="U18" s="16"/>
      <c r="V18" s="17"/>
    </row>
    <row r="19" spans="1:22" x14ac:dyDescent="0.25">
      <c r="A19" s="3" t="s">
        <v>33</v>
      </c>
      <c r="B19" s="3"/>
      <c r="C19" s="22" t="s">
        <v>27</v>
      </c>
      <c r="D19" s="3"/>
      <c r="E19" s="13">
        <f>[1]Regnskab!$H$14</f>
        <v>162</v>
      </c>
      <c r="F19" s="13"/>
      <c r="H19" s="21">
        <f>[2]Regnskab!$T$28</f>
        <v>174</v>
      </c>
      <c r="I19" s="13"/>
      <c r="J19" s="14"/>
      <c r="K19" s="13"/>
      <c r="M19" s="13"/>
      <c r="N19" s="13"/>
      <c r="P19" s="13">
        <f>$P$83</f>
        <v>498</v>
      </c>
      <c r="R19" s="13"/>
      <c r="T19" s="15">
        <f t="shared" si="0"/>
        <v>834</v>
      </c>
      <c r="U19" s="16"/>
      <c r="V19" s="17"/>
    </row>
    <row r="20" spans="1:22" ht="30" x14ac:dyDescent="0.25">
      <c r="A20" s="3" t="s">
        <v>34</v>
      </c>
      <c r="B20" s="3"/>
      <c r="C20" s="22"/>
      <c r="D20" s="3"/>
      <c r="E20" s="13"/>
      <c r="F20" s="13"/>
      <c r="H20" s="13"/>
      <c r="I20" s="13"/>
      <c r="J20" s="14"/>
      <c r="K20" s="13"/>
      <c r="M20" s="13"/>
      <c r="N20" s="13"/>
      <c r="P20" s="13"/>
      <c r="R20" s="13">
        <v>117</v>
      </c>
      <c r="T20" s="15">
        <f t="shared" si="0"/>
        <v>117</v>
      </c>
      <c r="U20" s="16"/>
      <c r="V20" s="17" t="s">
        <v>29</v>
      </c>
    </row>
    <row r="21" spans="1:22" x14ac:dyDescent="0.25">
      <c r="A21" s="3" t="s">
        <v>35</v>
      </c>
      <c r="B21" s="3"/>
      <c r="C21" s="22" t="s">
        <v>27</v>
      </c>
      <c r="D21" s="3"/>
      <c r="E21" s="13"/>
      <c r="F21" s="13"/>
      <c r="H21" s="13"/>
      <c r="I21" s="13"/>
      <c r="J21" s="14"/>
      <c r="K21" s="13"/>
      <c r="M21" s="13"/>
      <c r="N21" s="13"/>
      <c r="P21" s="13">
        <f>$P$83/2</f>
        <v>249</v>
      </c>
      <c r="R21" s="13">
        <v>354</v>
      </c>
      <c r="T21" s="15">
        <f t="shared" si="0"/>
        <v>603</v>
      </c>
      <c r="U21" s="16"/>
      <c r="V21" s="17"/>
    </row>
    <row r="22" spans="1:22" x14ac:dyDescent="0.25">
      <c r="A22" s="3" t="s">
        <v>36</v>
      </c>
      <c r="B22" s="3"/>
      <c r="C22" s="22"/>
      <c r="D22" s="3"/>
      <c r="E22" s="13"/>
      <c r="F22" s="13"/>
      <c r="H22" s="13"/>
      <c r="I22" s="13"/>
      <c r="J22" s="14"/>
      <c r="K22" s="13"/>
      <c r="M22" s="13"/>
      <c r="N22" s="13"/>
      <c r="P22" s="13"/>
      <c r="R22" s="13"/>
      <c r="T22" s="15">
        <f t="shared" si="0"/>
        <v>0</v>
      </c>
      <c r="U22" s="16"/>
      <c r="V22" s="17"/>
    </row>
    <row r="23" spans="1:22" x14ac:dyDescent="0.25">
      <c r="A23" s="3" t="s">
        <v>37</v>
      </c>
      <c r="B23" s="3"/>
      <c r="C23" s="22" t="s">
        <v>27</v>
      </c>
      <c r="D23" s="3"/>
      <c r="E23" s="13"/>
      <c r="F23" s="13"/>
      <c r="H23" s="13"/>
      <c r="I23" s="13"/>
      <c r="J23" s="14"/>
      <c r="K23" s="13"/>
      <c r="M23" s="13">
        <f>$M$83</f>
        <v>135</v>
      </c>
      <c r="N23" s="13"/>
      <c r="P23" s="13"/>
      <c r="R23" s="13"/>
      <c r="T23" s="15">
        <f t="shared" si="0"/>
        <v>135</v>
      </c>
      <c r="U23" s="16"/>
      <c r="V23" s="17"/>
    </row>
    <row r="24" spans="1:22" x14ac:dyDescent="0.25">
      <c r="A24" s="3" t="s">
        <v>38</v>
      </c>
      <c r="B24" s="3"/>
      <c r="C24" s="22"/>
      <c r="D24" s="3"/>
      <c r="E24" s="13"/>
      <c r="F24" s="13"/>
      <c r="H24" s="13"/>
      <c r="I24" s="13"/>
      <c r="J24" s="14"/>
      <c r="K24" s="13"/>
      <c r="M24" s="13"/>
      <c r="N24" s="13"/>
      <c r="P24" s="13"/>
      <c r="R24" s="13"/>
      <c r="T24" s="15">
        <f t="shared" si="0"/>
        <v>0</v>
      </c>
      <c r="U24" s="16"/>
      <c r="V24" s="17"/>
    </row>
    <row r="25" spans="1:22" x14ac:dyDescent="0.25">
      <c r="A25" s="3" t="s">
        <v>39</v>
      </c>
      <c r="B25" s="3"/>
      <c r="C25" s="22"/>
      <c r="D25" s="3"/>
      <c r="E25" s="13"/>
      <c r="F25" s="13"/>
      <c r="H25" s="13"/>
      <c r="I25" s="13"/>
      <c r="J25" s="14"/>
      <c r="K25" s="13"/>
      <c r="M25" s="13"/>
      <c r="N25" s="13"/>
      <c r="P25" s="13"/>
      <c r="R25" s="13"/>
      <c r="T25" s="15">
        <f>SUM(E25:P25)</f>
        <v>0</v>
      </c>
      <c r="U25" s="16"/>
      <c r="V25" s="17"/>
    </row>
    <row r="26" spans="1:22" ht="30" x14ac:dyDescent="0.25">
      <c r="A26" s="9" t="s">
        <v>40</v>
      </c>
      <c r="B26" s="9"/>
      <c r="C26" s="10" t="s">
        <v>27</v>
      </c>
      <c r="D26" s="9"/>
      <c r="E26" s="13"/>
      <c r="F26" s="13"/>
      <c r="H26" s="13"/>
      <c r="I26" s="13"/>
      <c r="J26" s="14"/>
      <c r="K26" s="13"/>
      <c r="M26" s="13"/>
      <c r="N26" s="13"/>
      <c r="P26" s="13"/>
      <c r="R26" s="13"/>
      <c r="T26" s="15">
        <f t="shared" ref="T26:T53" si="1">SUM(E26:S26)</f>
        <v>0</v>
      </c>
      <c r="U26" s="16"/>
      <c r="V26" s="17" t="s">
        <v>41</v>
      </c>
    </row>
    <row r="27" spans="1:22" x14ac:dyDescent="0.25">
      <c r="A27" s="3" t="s">
        <v>42</v>
      </c>
      <c r="B27" s="3"/>
      <c r="C27" s="22" t="s">
        <v>27</v>
      </c>
      <c r="D27" s="3"/>
      <c r="E27" s="13"/>
      <c r="F27" s="13"/>
      <c r="H27" s="21">
        <f>[2]Regnskab!$T$18</f>
        <v>87</v>
      </c>
      <c r="I27" s="13"/>
      <c r="J27" s="14"/>
      <c r="K27" s="13"/>
      <c r="M27" s="13"/>
      <c r="N27" s="13"/>
      <c r="P27" s="13"/>
      <c r="R27" s="13"/>
      <c r="T27" s="15">
        <f t="shared" si="1"/>
        <v>87</v>
      </c>
      <c r="U27" s="16"/>
      <c r="V27" s="17"/>
    </row>
    <row r="28" spans="1:22" x14ac:dyDescent="0.25">
      <c r="A28" s="24" t="s">
        <v>43</v>
      </c>
      <c r="B28" s="3"/>
      <c r="C28" s="22"/>
      <c r="D28" s="3"/>
      <c r="E28" s="13"/>
      <c r="F28" s="13"/>
      <c r="H28" s="21"/>
      <c r="I28" s="13"/>
      <c r="J28" s="14"/>
      <c r="K28" s="13">
        <v>10</v>
      </c>
      <c r="M28" s="13"/>
      <c r="N28" s="13"/>
      <c r="P28" s="13"/>
      <c r="R28" s="13"/>
      <c r="T28" s="15">
        <f t="shared" si="1"/>
        <v>10</v>
      </c>
      <c r="U28" s="16"/>
      <c r="V28" s="17"/>
    </row>
    <row r="29" spans="1:22" ht="30" x14ac:dyDescent="0.25">
      <c r="A29" s="3" t="s">
        <v>44</v>
      </c>
      <c r="B29" s="3"/>
      <c r="C29" s="22" t="s">
        <v>27</v>
      </c>
      <c r="D29" s="3"/>
      <c r="E29" s="13"/>
      <c r="F29" s="13"/>
      <c r="H29" s="13"/>
      <c r="I29" s="13"/>
      <c r="J29" s="14"/>
      <c r="K29" s="13"/>
      <c r="M29" s="13"/>
      <c r="N29" s="13"/>
      <c r="P29" s="13">
        <f>$P$83</f>
        <v>498</v>
      </c>
      <c r="R29" s="13">
        <v>57</v>
      </c>
      <c r="T29" s="15">
        <f t="shared" si="1"/>
        <v>555</v>
      </c>
      <c r="U29" s="16"/>
      <c r="V29" s="17" t="s">
        <v>45</v>
      </c>
    </row>
    <row r="30" spans="1:22" x14ac:dyDescent="0.25">
      <c r="A30" s="3" t="s">
        <v>46</v>
      </c>
      <c r="B30" s="3"/>
      <c r="C30" s="22"/>
      <c r="D30" s="3"/>
      <c r="E30" s="13"/>
      <c r="F30" s="13"/>
      <c r="H30" s="13"/>
      <c r="I30" s="13"/>
      <c r="J30" s="14"/>
      <c r="K30" s="13"/>
      <c r="M30" s="13"/>
      <c r="N30" s="13"/>
      <c r="P30" s="13">
        <f>$P$83/2</f>
        <v>249</v>
      </c>
      <c r="R30" s="13">
        <v>177</v>
      </c>
      <c r="T30" s="15">
        <f t="shared" si="1"/>
        <v>426</v>
      </c>
      <c r="U30" s="16"/>
      <c r="V30" s="17"/>
    </row>
    <row r="31" spans="1:22" x14ac:dyDescent="0.25">
      <c r="A31" s="3" t="s">
        <v>47</v>
      </c>
      <c r="B31" s="3"/>
      <c r="C31" s="22"/>
      <c r="D31" s="3"/>
      <c r="E31" s="13"/>
      <c r="F31" s="13"/>
      <c r="H31" s="13"/>
      <c r="I31" s="13"/>
      <c r="J31" s="14"/>
      <c r="K31" s="13"/>
      <c r="M31" s="13"/>
      <c r="N31" s="13"/>
      <c r="P31" s="13"/>
      <c r="R31" s="13"/>
      <c r="T31" s="15">
        <f t="shared" si="1"/>
        <v>0</v>
      </c>
      <c r="U31" s="16"/>
      <c r="V31" s="17"/>
    </row>
    <row r="32" spans="1:22" x14ac:dyDescent="0.25">
      <c r="A32" s="3" t="s">
        <v>48</v>
      </c>
      <c r="B32" s="3"/>
      <c r="C32" s="22" t="s">
        <v>27</v>
      </c>
      <c r="D32" s="3"/>
      <c r="E32" s="13"/>
      <c r="F32" s="13"/>
      <c r="H32" s="13"/>
      <c r="I32" s="13"/>
      <c r="J32" s="14"/>
      <c r="K32" s="13"/>
      <c r="M32" s="13"/>
      <c r="N32" s="13"/>
      <c r="P32" s="13"/>
      <c r="R32" s="13"/>
      <c r="T32" s="15">
        <f t="shared" si="1"/>
        <v>0</v>
      </c>
      <c r="U32" s="16"/>
      <c r="V32" s="17"/>
    </row>
    <row r="33" spans="1:22" x14ac:dyDescent="0.25">
      <c r="A33" s="3" t="s">
        <v>49</v>
      </c>
      <c r="B33" s="3"/>
      <c r="C33" s="22"/>
      <c r="D33" s="3"/>
      <c r="E33" s="13">
        <f>[1]Regnskab!$H$17</f>
        <v>162</v>
      </c>
      <c r="F33" s="13"/>
      <c r="H33" s="13"/>
      <c r="I33" s="13"/>
      <c r="J33" s="14"/>
      <c r="K33" s="13"/>
      <c r="M33" s="13">
        <f>$M$83</f>
        <v>135</v>
      </c>
      <c r="N33" s="13"/>
      <c r="P33" s="13">
        <f>$P$83/2</f>
        <v>249</v>
      </c>
      <c r="R33" s="13"/>
      <c r="T33" s="15">
        <f t="shared" si="1"/>
        <v>546</v>
      </c>
      <c r="U33" s="16"/>
      <c r="V33" s="17"/>
    </row>
    <row r="34" spans="1:22" x14ac:dyDescent="0.25">
      <c r="A34" s="3" t="s">
        <v>50</v>
      </c>
      <c r="B34" s="3"/>
      <c r="C34" s="22"/>
      <c r="D34" s="3"/>
      <c r="E34" s="13"/>
      <c r="F34" s="13"/>
      <c r="H34" s="13"/>
      <c r="I34" s="13"/>
      <c r="J34" s="14"/>
      <c r="K34" s="13"/>
      <c r="M34" s="13"/>
      <c r="N34" s="13"/>
      <c r="P34" s="13"/>
      <c r="R34" s="13"/>
      <c r="T34" s="15">
        <f t="shared" si="1"/>
        <v>0</v>
      </c>
      <c r="U34" s="16"/>
      <c r="V34" s="17"/>
    </row>
    <row r="35" spans="1:22" x14ac:dyDescent="0.25">
      <c r="A35" s="3" t="s">
        <v>51</v>
      </c>
      <c r="B35" s="3"/>
      <c r="C35" s="22"/>
      <c r="D35" s="3"/>
      <c r="E35" s="13"/>
      <c r="F35" s="13"/>
      <c r="H35" s="21">
        <f>[2]Regnskab!$T$22</f>
        <v>261</v>
      </c>
      <c r="I35" s="13"/>
      <c r="J35" s="14"/>
      <c r="K35" s="13"/>
      <c r="M35" s="13">
        <f>$M$83</f>
        <v>135</v>
      </c>
      <c r="N35" s="13"/>
      <c r="P35" s="13"/>
      <c r="R35" s="13"/>
      <c r="T35" s="15">
        <f t="shared" si="1"/>
        <v>396</v>
      </c>
      <c r="U35" s="16"/>
      <c r="V35" s="17" t="s">
        <v>52</v>
      </c>
    </row>
    <row r="36" spans="1:22" x14ac:dyDescent="0.25">
      <c r="A36" s="9" t="s">
        <v>53</v>
      </c>
      <c r="B36" s="9"/>
      <c r="C36" s="10"/>
      <c r="D36" s="9"/>
      <c r="E36" s="13">
        <f>[1]Regnskab!$H$19</f>
        <v>54</v>
      </c>
      <c r="F36" s="13">
        <f>-[1]Kørsel!$C$37</f>
        <v>-10</v>
      </c>
      <c r="H36" s="13"/>
      <c r="I36" s="13"/>
      <c r="J36" s="14"/>
      <c r="K36" s="13">
        <v>-20</v>
      </c>
      <c r="M36" s="13"/>
      <c r="N36" s="13">
        <v>-20</v>
      </c>
      <c r="P36" s="13"/>
      <c r="R36" s="13"/>
      <c r="T36" s="15">
        <f t="shared" si="1"/>
        <v>4</v>
      </c>
      <c r="U36" s="16"/>
      <c r="V36" s="17" t="s">
        <v>54</v>
      </c>
    </row>
    <row r="37" spans="1:22" x14ac:dyDescent="0.25">
      <c r="A37" s="3" t="s">
        <v>55</v>
      </c>
      <c r="B37" s="9"/>
      <c r="C37" s="10" t="s">
        <v>27</v>
      </c>
      <c r="D37" s="9"/>
      <c r="E37" s="13"/>
      <c r="F37" s="13"/>
      <c r="H37" s="13"/>
      <c r="I37" s="13"/>
      <c r="J37" s="14"/>
      <c r="K37" s="13"/>
      <c r="M37" s="13"/>
      <c r="N37" s="13"/>
      <c r="P37" s="13">
        <v>249</v>
      </c>
      <c r="R37" s="13"/>
      <c r="T37" s="15">
        <f t="shared" si="1"/>
        <v>249</v>
      </c>
      <c r="U37" s="16"/>
      <c r="V37" s="17"/>
    </row>
    <row r="38" spans="1:22" x14ac:dyDescent="0.25">
      <c r="A38" s="3" t="s">
        <v>56</v>
      </c>
      <c r="B38" s="9"/>
      <c r="C38" s="10"/>
      <c r="D38" s="9"/>
      <c r="E38" s="13"/>
      <c r="F38" s="13"/>
      <c r="H38" s="13"/>
      <c r="I38" s="13"/>
      <c r="J38" s="14"/>
      <c r="K38" s="13"/>
      <c r="M38" s="13"/>
      <c r="N38" s="13"/>
      <c r="P38" s="13"/>
      <c r="R38" s="13"/>
      <c r="T38" s="15">
        <f t="shared" si="1"/>
        <v>0</v>
      </c>
      <c r="U38" s="16"/>
      <c r="V38" s="17"/>
    </row>
    <row r="39" spans="1:22" x14ac:dyDescent="0.25">
      <c r="A39" s="3" t="s">
        <v>57</v>
      </c>
      <c r="B39" s="3"/>
      <c r="C39" s="22"/>
      <c r="D39" s="3"/>
      <c r="E39" s="13">
        <f>[1]Regnskab!$H$20</f>
        <v>162</v>
      </c>
      <c r="F39" s="13"/>
      <c r="H39" s="13"/>
      <c r="I39" s="13"/>
      <c r="J39" s="14"/>
      <c r="K39" s="13"/>
      <c r="M39" s="13">
        <f>$M$83</f>
        <v>135</v>
      </c>
      <c r="N39" s="13"/>
      <c r="P39" s="13"/>
      <c r="R39" s="13"/>
      <c r="T39" s="15">
        <f t="shared" si="1"/>
        <v>297</v>
      </c>
      <c r="U39" s="16"/>
      <c r="V39" s="17"/>
    </row>
    <row r="40" spans="1:22" x14ac:dyDescent="0.25">
      <c r="A40" s="9" t="s">
        <v>58</v>
      </c>
      <c r="B40" s="9"/>
      <c r="C40" s="10"/>
      <c r="D40" s="9"/>
      <c r="E40" s="13"/>
      <c r="F40" s="13"/>
      <c r="H40" s="13"/>
      <c r="I40" s="13"/>
      <c r="J40" s="14"/>
      <c r="K40" s="13"/>
      <c r="M40" s="13"/>
      <c r="N40" s="13"/>
      <c r="P40" s="13"/>
      <c r="R40" s="13"/>
      <c r="T40" s="15">
        <f t="shared" si="1"/>
        <v>0</v>
      </c>
      <c r="U40" s="16"/>
      <c r="V40" s="17"/>
    </row>
    <row r="41" spans="1:22" x14ac:dyDescent="0.25">
      <c r="A41" s="3" t="s">
        <v>59</v>
      </c>
      <c r="B41" s="3"/>
      <c r="C41" s="22" t="s">
        <v>27</v>
      </c>
      <c r="D41" s="3"/>
      <c r="E41" s="13"/>
      <c r="F41" s="13"/>
      <c r="H41" s="13"/>
      <c r="I41" s="13"/>
      <c r="J41" s="14"/>
      <c r="K41" s="13"/>
      <c r="M41" s="13"/>
      <c r="N41" s="13"/>
      <c r="P41" s="13"/>
      <c r="R41" s="13"/>
      <c r="T41" s="15">
        <f t="shared" si="1"/>
        <v>0</v>
      </c>
      <c r="U41" s="16"/>
      <c r="V41" s="17"/>
    </row>
    <row r="42" spans="1:22" x14ac:dyDescent="0.25">
      <c r="A42" s="3" t="s">
        <v>60</v>
      </c>
      <c r="B42" s="3"/>
      <c r="C42" s="22"/>
      <c r="D42" s="3"/>
      <c r="E42" s="13"/>
      <c r="F42" s="13"/>
      <c r="H42" s="13"/>
      <c r="I42" s="13"/>
      <c r="J42" s="14"/>
      <c r="K42" s="13"/>
      <c r="M42" s="13"/>
      <c r="N42" s="13"/>
      <c r="P42" s="13"/>
      <c r="R42" s="13"/>
      <c r="T42" s="15">
        <f t="shared" si="1"/>
        <v>0</v>
      </c>
      <c r="U42" s="16"/>
      <c r="V42" s="17"/>
    </row>
    <row r="43" spans="1:22" ht="30" x14ac:dyDescent="0.25">
      <c r="A43" s="3" t="s">
        <v>61</v>
      </c>
      <c r="B43" s="3"/>
      <c r="C43" s="22"/>
      <c r="D43" s="3"/>
      <c r="E43" s="13"/>
      <c r="F43" s="13"/>
      <c r="H43" s="21">
        <f>[2]Regnskab!$T$25</f>
        <v>87</v>
      </c>
      <c r="I43" s="13"/>
      <c r="J43" s="14"/>
      <c r="K43" s="13"/>
      <c r="M43" s="13"/>
      <c r="N43" s="13"/>
      <c r="P43" s="13"/>
      <c r="R43" s="13">
        <v>117</v>
      </c>
      <c r="T43" s="15">
        <f t="shared" si="1"/>
        <v>204</v>
      </c>
      <c r="U43" s="16"/>
      <c r="V43" s="17" t="s">
        <v>29</v>
      </c>
    </row>
    <row r="44" spans="1:22" x14ac:dyDescent="0.25">
      <c r="A44" s="3" t="s">
        <v>62</v>
      </c>
      <c r="B44" s="3"/>
      <c r="C44" s="22"/>
      <c r="D44" s="3"/>
      <c r="E44" s="13"/>
      <c r="F44" s="13"/>
      <c r="H44" s="13"/>
      <c r="I44" s="13"/>
      <c r="J44" s="14"/>
      <c r="K44" s="13"/>
      <c r="M44" s="13"/>
      <c r="N44" s="13"/>
      <c r="P44" s="13"/>
      <c r="R44" s="13">
        <v>177</v>
      </c>
      <c r="T44" s="15">
        <f t="shared" si="1"/>
        <v>177</v>
      </c>
      <c r="U44" s="16"/>
      <c r="V44" s="17"/>
    </row>
    <row r="45" spans="1:22" x14ac:dyDescent="0.25">
      <c r="A45" s="3" t="s">
        <v>96</v>
      </c>
      <c r="B45" s="3"/>
      <c r="C45" s="22"/>
      <c r="D45" s="3"/>
      <c r="E45" s="13">
        <f>[1]Regnskab!$H$22</f>
        <v>162</v>
      </c>
      <c r="F45" s="13"/>
      <c r="H45" s="21">
        <f>[2]Regnskab!$T$27</f>
        <v>174</v>
      </c>
      <c r="I45" s="13"/>
      <c r="J45" s="14"/>
      <c r="K45" s="13"/>
      <c r="M45" s="13"/>
      <c r="N45" s="13"/>
      <c r="P45" s="13"/>
      <c r="R45" s="13"/>
      <c r="T45" s="15">
        <f t="shared" si="1"/>
        <v>336</v>
      </c>
      <c r="U45" s="16"/>
      <c r="V45" s="17"/>
    </row>
    <row r="46" spans="1:22" x14ac:dyDescent="0.25">
      <c r="A46" s="3" t="s">
        <v>63</v>
      </c>
      <c r="B46" s="3"/>
      <c r="C46" s="22" t="s">
        <v>27</v>
      </c>
      <c r="D46" s="3"/>
      <c r="E46" s="13"/>
      <c r="F46" s="13"/>
      <c r="H46" s="13"/>
      <c r="I46" s="13"/>
      <c r="J46" s="14"/>
      <c r="K46" s="13"/>
      <c r="M46" s="13"/>
      <c r="N46" s="13"/>
      <c r="P46" s="13"/>
      <c r="R46" s="13"/>
      <c r="T46" s="15">
        <f t="shared" si="1"/>
        <v>0</v>
      </c>
      <c r="U46" s="16"/>
      <c r="V46" s="17"/>
    </row>
    <row r="47" spans="1:22" x14ac:dyDescent="0.25">
      <c r="A47" s="3" t="s">
        <v>64</v>
      </c>
      <c r="B47" s="3"/>
      <c r="C47" s="22"/>
      <c r="D47" s="3"/>
      <c r="E47" s="13"/>
      <c r="F47" s="13"/>
      <c r="H47" s="13"/>
      <c r="I47" s="13"/>
      <c r="J47" s="14"/>
      <c r="K47" s="13"/>
      <c r="M47" s="13">
        <f>$M$83/2</f>
        <v>67.5</v>
      </c>
      <c r="N47" s="13"/>
      <c r="P47" s="13"/>
      <c r="R47" s="13"/>
      <c r="T47" s="15">
        <f t="shared" si="1"/>
        <v>67.5</v>
      </c>
      <c r="U47" s="16"/>
      <c r="V47" s="17"/>
    </row>
    <row r="48" spans="1:22" x14ac:dyDescent="0.25">
      <c r="A48" s="3" t="s">
        <v>65</v>
      </c>
      <c r="B48" s="3"/>
      <c r="C48" s="22"/>
      <c r="D48" s="3"/>
      <c r="E48" s="13"/>
      <c r="F48" s="13"/>
      <c r="H48" s="21">
        <f>[2]Regnskab!$T$29</f>
        <v>87</v>
      </c>
      <c r="I48" s="13"/>
      <c r="J48" s="14"/>
      <c r="K48" s="13"/>
      <c r="M48" s="13"/>
      <c r="N48" s="13"/>
      <c r="P48" s="13">
        <f>$P$83/2</f>
        <v>249</v>
      </c>
      <c r="R48" s="13"/>
      <c r="T48" s="15">
        <f t="shared" si="1"/>
        <v>336</v>
      </c>
      <c r="U48" s="16"/>
      <c r="V48" s="17"/>
    </row>
    <row r="49" spans="1:22" x14ac:dyDescent="0.25">
      <c r="A49" s="3" t="s">
        <v>66</v>
      </c>
      <c r="B49" s="3"/>
      <c r="C49" s="22" t="s">
        <v>27</v>
      </c>
      <c r="D49" s="3"/>
      <c r="E49" s="13"/>
      <c r="F49" s="13"/>
      <c r="H49" s="13"/>
      <c r="I49" s="13">
        <f>-'[2]Kørsel - Lør_Søndag'!$C$57</f>
        <v>-238</v>
      </c>
      <c r="J49" s="14"/>
      <c r="K49" s="13"/>
      <c r="M49" s="13"/>
      <c r="N49" s="13"/>
      <c r="P49" s="13"/>
      <c r="R49" s="13"/>
      <c r="T49" s="15">
        <f t="shared" si="1"/>
        <v>-238</v>
      </c>
      <c r="U49" s="16"/>
      <c r="V49" s="17"/>
    </row>
    <row r="50" spans="1:22" x14ac:dyDescent="0.25">
      <c r="A50" s="9" t="s">
        <v>67</v>
      </c>
      <c r="B50" s="9"/>
      <c r="C50" s="10"/>
      <c r="D50" s="9"/>
      <c r="E50" s="13"/>
      <c r="F50" s="13"/>
      <c r="H50" s="13"/>
      <c r="I50" s="13"/>
      <c r="J50" s="14"/>
      <c r="K50" s="13"/>
      <c r="M50" s="13"/>
      <c r="N50" s="13"/>
      <c r="P50" s="13"/>
      <c r="R50" s="13"/>
      <c r="T50" s="15">
        <f t="shared" si="1"/>
        <v>0</v>
      </c>
      <c r="U50" s="16"/>
      <c r="V50" s="17"/>
    </row>
    <row r="51" spans="1:22" x14ac:dyDescent="0.25">
      <c r="A51" s="3" t="s">
        <v>68</v>
      </c>
      <c r="B51" s="3"/>
      <c r="C51" s="22" t="s">
        <v>27</v>
      </c>
      <c r="D51" s="3"/>
      <c r="E51" s="13"/>
      <c r="F51" s="13"/>
      <c r="H51" s="13"/>
      <c r="I51" s="13"/>
      <c r="J51" s="14"/>
      <c r="K51" s="13"/>
      <c r="M51" s="13"/>
      <c r="N51" s="13"/>
      <c r="P51" s="13"/>
      <c r="R51" s="13"/>
      <c r="T51" s="15">
        <f t="shared" si="1"/>
        <v>0</v>
      </c>
      <c r="U51" s="16"/>
      <c r="V51" s="17"/>
    </row>
    <row r="52" spans="1:22" x14ac:dyDescent="0.25">
      <c r="A52" s="9" t="s">
        <v>69</v>
      </c>
      <c r="B52" s="9"/>
      <c r="C52" s="10"/>
      <c r="D52" s="9"/>
      <c r="E52" s="13"/>
      <c r="F52" s="13"/>
      <c r="H52" s="13"/>
      <c r="I52" s="13"/>
      <c r="J52" s="14"/>
      <c r="K52" s="13"/>
      <c r="M52" s="13"/>
      <c r="N52" s="13"/>
      <c r="P52" s="13"/>
      <c r="R52" s="13"/>
      <c r="T52" s="15">
        <f t="shared" si="1"/>
        <v>0</v>
      </c>
      <c r="U52" s="16"/>
      <c r="V52" s="17"/>
    </row>
    <row r="53" spans="1:22" ht="30" x14ac:dyDescent="0.25">
      <c r="A53" s="9" t="s">
        <v>70</v>
      </c>
      <c r="B53" s="9"/>
      <c r="C53" s="10" t="s">
        <v>27</v>
      </c>
      <c r="D53" s="9"/>
      <c r="E53" s="13"/>
      <c r="F53" s="13"/>
      <c r="H53" s="13"/>
      <c r="I53" s="13"/>
      <c r="J53" s="14"/>
      <c r="K53" s="13"/>
      <c r="M53" s="13"/>
      <c r="N53" s="13"/>
      <c r="P53" s="13"/>
      <c r="R53" s="13"/>
      <c r="T53" s="15">
        <f t="shared" si="1"/>
        <v>0</v>
      </c>
      <c r="U53" s="16"/>
      <c r="V53" s="17" t="s">
        <v>41</v>
      </c>
    </row>
    <row r="54" spans="1:22" x14ac:dyDescent="0.25">
      <c r="A54" s="9" t="s">
        <v>71</v>
      </c>
      <c r="B54" s="9"/>
      <c r="C54" s="10" t="s">
        <v>27</v>
      </c>
      <c r="D54" s="9"/>
      <c r="E54" s="13"/>
      <c r="F54" s="13"/>
      <c r="H54" s="13"/>
      <c r="I54" s="13"/>
      <c r="J54" s="14"/>
      <c r="K54" s="13">
        <v>-30</v>
      </c>
      <c r="M54" s="13"/>
      <c r="N54" s="13"/>
      <c r="P54" s="13"/>
      <c r="R54" s="13"/>
      <c r="T54" s="15">
        <f>SUM(E54:P54)</f>
        <v>-30</v>
      </c>
      <c r="U54" s="16"/>
      <c r="V54" s="17"/>
    </row>
    <row r="55" spans="1:22" x14ac:dyDescent="0.25">
      <c r="A55" s="3" t="s">
        <v>72</v>
      </c>
      <c r="B55" s="3"/>
      <c r="C55" s="22"/>
      <c r="D55" s="3"/>
      <c r="E55" s="13"/>
      <c r="F55" s="13"/>
      <c r="H55" s="13"/>
      <c r="I55" s="13"/>
      <c r="J55" s="14"/>
      <c r="K55" s="13"/>
      <c r="M55" s="13"/>
      <c r="N55" s="13"/>
      <c r="P55" s="13"/>
      <c r="R55" s="13"/>
      <c r="T55" s="15">
        <f t="shared" ref="T55:T70" si="2">SUM(E55:S55)</f>
        <v>0</v>
      </c>
      <c r="U55" s="16"/>
      <c r="V55" s="17"/>
    </row>
    <row r="56" spans="1:22" x14ac:dyDescent="0.25">
      <c r="A56" s="9" t="s">
        <v>73</v>
      </c>
      <c r="B56" s="9"/>
      <c r="C56" s="10"/>
      <c r="D56" s="9"/>
      <c r="E56" s="13"/>
      <c r="F56" s="13"/>
      <c r="H56" s="13"/>
      <c r="I56" s="13"/>
      <c r="J56" s="14"/>
      <c r="K56" s="13"/>
      <c r="M56" s="13"/>
      <c r="N56" s="13"/>
      <c r="P56" s="13">
        <f>$P$83/2</f>
        <v>249</v>
      </c>
      <c r="R56" s="13"/>
      <c r="T56" s="15">
        <f t="shared" si="2"/>
        <v>249</v>
      </c>
      <c r="U56" s="16"/>
      <c r="V56" s="17"/>
    </row>
    <row r="57" spans="1:22" x14ac:dyDescent="0.25">
      <c r="A57" s="9" t="s">
        <v>74</v>
      </c>
      <c r="B57" s="9"/>
      <c r="C57" s="10"/>
      <c r="D57" s="9"/>
      <c r="E57" s="13"/>
      <c r="F57" s="13"/>
      <c r="H57" s="13"/>
      <c r="I57" s="13"/>
      <c r="J57" s="14"/>
      <c r="K57" s="13"/>
      <c r="M57" s="13"/>
      <c r="N57" s="13"/>
      <c r="P57" s="13"/>
      <c r="R57" s="13"/>
      <c r="T57" s="15">
        <f t="shared" si="2"/>
        <v>0</v>
      </c>
      <c r="U57" s="16"/>
      <c r="V57" s="17"/>
    </row>
    <row r="58" spans="1:22" x14ac:dyDescent="0.25">
      <c r="A58" s="3" t="s">
        <v>75</v>
      </c>
      <c r="B58" s="3"/>
      <c r="C58" s="22" t="s">
        <v>27</v>
      </c>
      <c r="D58" s="3"/>
      <c r="E58" s="13"/>
      <c r="F58" s="13"/>
      <c r="H58" s="21">
        <f>[2]Regnskab!$T$33</f>
        <v>174</v>
      </c>
      <c r="I58" s="13"/>
      <c r="J58" s="14"/>
      <c r="K58" s="13"/>
      <c r="M58" s="13"/>
      <c r="N58" s="13"/>
      <c r="P58" s="13"/>
      <c r="R58" s="13"/>
      <c r="T58" s="15">
        <f t="shared" si="2"/>
        <v>174</v>
      </c>
      <c r="U58" s="16"/>
      <c r="V58" s="17"/>
    </row>
    <row r="59" spans="1:22" x14ac:dyDescent="0.25">
      <c r="A59" s="9" t="s">
        <v>76</v>
      </c>
      <c r="B59" s="9"/>
      <c r="C59" s="10"/>
      <c r="D59" s="9"/>
      <c r="E59" s="13">
        <f>[1]Regnskab!$H$31</f>
        <v>162</v>
      </c>
      <c r="F59" s="13"/>
      <c r="H59" s="13"/>
      <c r="I59" s="13"/>
      <c r="J59" s="14"/>
      <c r="K59" s="13"/>
      <c r="M59" s="13"/>
      <c r="N59" s="13"/>
      <c r="P59" s="13"/>
      <c r="R59" s="13"/>
      <c r="T59" s="15">
        <f t="shared" si="2"/>
        <v>162</v>
      </c>
      <c r="U59" s="16"/>
      <c r="V59" s="17"/>
    </row>
    <row r="60" spans="1:22" x14ac:dyDescent="0.25">
      <c r="A60" s="9" t="s">
        <v>77</v>
      </c>
      <c r="B60" s="9"/>
      <c r="C60" s="10"/>
      <c r="D60" s="9"/>
      <c r="E60" s="13"/>
      <c r="F60" s="13"/>
      <c r="H60" s="13"/>
      <c r="I60" s="13"/>
      <c r="J60" s="14"/>
      <c r="K60" s="13"/>
      <c r="M60" s="13">
        <f>$M$83</f>
        <v>135</v>
      </c>
      <c r="N60" s="13"/>
      <c r="P60" s="13"/>
      <c r="R60" s="13"/>
      <c r="T60" s="15">
        <f t="shared" si="2"/>
        <v>135</v>
      </c>
      <c r="U60" s="16"/>
      <c r="V60" s="17"/>
    </row>
    <row r="61" spans="1:22" x14ac:dyDescent="0.25">
      <c r="A61" s="3" t="s">
        <v>78</v>
      </c>
      <c r="B61" s="3"/>
      <c r="C61" s="22"/>
      <c r="D61" s="3"/>
      <c r="E61" s="13"/>
      <c r="F61" s="13"/>
      <c r="H61" s="13"/>
      <c r="I61" s="13"/>
      <c r="J61" s="14"/>
      <c r="K61" s="13"/>
      <c r="M61" s="13"/>
      <c r="N61" s="13"/>
      <c r="P61" s="13"/>
      <c r="R61" s="13"/>
      <c r="T61" s="15">
        <f t="shared" si="2"/>
        <v>0</v>
      </c>
      <c r="U61" s="16"/>
      <c r="V61" s="17"/>
    </row>
    <row r="62" spans="1:22" x14ac:dyDescent="0.25">
      <c r="A62" s="3" t="s">
        <v>79</v>
      </c>
      <c r="B62" s="3"/>
      <c r="C62" s="22"/>
      <c r="D62" s="3"/>
      <c r="E62" s="13"/>
      <c r="F62" s="13"/>
      <c r="H62" s="13"/>
      <c r="I62" s="13">
        <f>-'[2]Kørsel - Lør_Søndag'!$C$58</f>
        <v>-102</v>
      </c>
      <c r="J62" s="14"/>
      <c r="K62" s="13"/>
      <c r="M62" s="13"/>
      <c r="N62" s="13"/>
      <c r="P62" s="13"/>
      <c r="R62" s="13"/>
      <c r="T62" s="15">
        <f t="shared" si="2"/>
        <v>-102</v>
      </c>
      <c r="U62" s="16"/>
      <c r="V62" s="17"/>
    </row>
    <row r="63" spans="1:22" x14ac:dyDescent="0.25">
      <c r="A63" s="3" t="s">
        <v>80</v>
      </c>
      <c r="B63" s="3"/>
      <c r="C63" s="22"/>
      <c r="D63" s="3"/>
      <c r="E63" s="13">
        <f>[1]Regnskab!$H$33</f>
        <v>162</v>
      </c>
      <c r="F63" s="13"/>
      <c r="H63" s="21">
        <f>[2]Regnskab!$T$36</f>
        <v>87</v>
      </c>
      <c r="I63" s="13"/>
      <c r="J63" s="14"/>
      <c r="K63" s="13"/>
      <c r="M63" s="13">
        <f>$M$83</f>
        <v>135</v>
      </c>
      <c r="N63" s="13"/>
      <c r="P63" s="13"/>
      <c r="R63" s="13"/>
      <c r="T63" s="15">
        <f t="shared" si="2"/>
        <v>384</v>
      </c>
      <c r="U63" s="16"/>
      <c r="V63" s="17"/>
    </row>
    <row r="64" spans="1:22" x14ac:dyDescent="0.25">
      <c r="A64" s="24" t="s">
        <v>81</v>
      </c>
      <c r="B64" s="24"/>
      <c r="C64" s="25"/>
      <c r="D64" s="24"/>
      <c r="E64" s="13"/>
      <c r="F64" s="13"/>
      <c r="H64" s="26">
        <v>87</v>
      </c>
      <c r="I64" s="13"/>
      <c r="J64" s="14"/>
      <c r="K64" s="13"/>
      <c r="M64" s="13"/>
      <c r="N64" s="13"/>
      <c r="P64" s="13"/>
      <c r="R64" s="13"/>
      <c r="T64" s="15">
        <f t="shared" si="2"/>
        <v>87</v>
      </c>
      <c r="U64" s="16"/>
      <c r="V64" s="17"/>
    </row>
    <row r="65" spans="1:22" x14ac:dyDescent="0.25">
      <c r="A65" s="9" t="s">
        <v>82</v>
      </c>
      <c r="B65" s="9"/>
      <c r="C65" s="10"/>
      <c r="D65" s="9"/>
      <c r="E65" s="13"/>
      <c r="F65" s="13"/>
      <c r="H65" s="13"/>
      <c r="I65" s="13"/>
      <c r="J65" s="14"/>
      <c r="K65" s="13"/>
      <c r="M65" s="13"/>
      <c r="N65" s="13"/>
      <c r="P65" s="13"/>
      <c r="R65" s="13"/>
      <c r="T65" s="15">
        <f t="shared" si="2"/>
        <v>0</v>
      </c>
      <c r="U65" s="16"/>
      <c r="V65" s="17"/>
    </row>
    <row r="66" spans="1:22" x14ac:dyDescent="0.25">
      <c r="A66" s="3" t="s">
        <v>83</v>
      </c>
      <c r="B66" s="3"/>
      <c r="C66" s="22" t="s">
        <v>27</v>
      </c>
      <c r="D66" s="3"/>
      <c r="E66" s="13"/>
      <c r="F66" s="13"/>
      <c r="H66" s="13"/>
      <c r="I66" s="13"/>
      <c r="J66" s="14"/>
      <c r="K66" s="13">
        <v>-40</v>
      </c>
      <c r="M66" s="13"/>
      <c r="N66" s="13"/>
      <c r="P66" s="13">
        <f>$P$83</f>
        <v>498</v>
      </c>
      <c r="R66" s="13"/>
      <c r="T66" s="15">
        <f t="shared" si="2"/>
        <v>458</v>
      </c>
      <c r="U66" s="16"/>
      <c r="V66" s="17"/>
    </row>
    <row r="67" spans="1:22" x14ac:dyDescent="0.25">
      <c r="A67" s="3" t="s">
        <v>84</v>
      </c>
      <c r="B67" s="3"/>
      <c r="C67" s="22"/>
      <c r="D67" s="3"/>
      <c r="E67" s="13">
        <f>[1]Regnskab!$H$36</f>
        <v>162</v>
      </c>
      <c r="F67" s="13"/>
      <c r="H67" s="21">
        <f>[2]Regnskab!$T$39</f>
        <v>174</v>
      </c>
      <c r="I67" s="13">
        <f>-'[2]Kørsel - Lør_Søndag'!$C$59</f>
        <v>-34</v>
      </c>
      <c r="J67" s="14"/>
      <c r="K67" s="13"/>
      <c r="M67" s="13"/>
      <c r="N67" s="13"/>
      <c r="P67" s="13"/>
      <c r="R67" s="13"/>
      <c r="T67" s="15">
        <f t="shared" si="2"/>
        <v>302</v>
      </c>
      <c r="U67" s="16"/>
      <c r="V67" s="17"/>
    </row>
    <row r="68" spans="1:22" x14ac:dyDescent="0.25">
      <c r="A68" s="3" t="s">
        <v>85</v>
      </c>
      <c r="B68" s="3"/>
      <c r="C68" s="22"/>
      <c r="D68" s="3"/>
      <c r="E68" s="13"/>
      <c r="F68" s="13"/>
      <c r="H68" s="21">
        <f>[2]Regnskab!$T$40</f>
        <v>174</v>
      </c>
      <c r="I68" s="13">
        <f>-'[2]Kørsel - Lør_Søndag'!$C$60</f>
        <v>-136</v>
      </c>
      <c r="J68" s="14"/>
      <c r="K68" s="13"/>
      <c r="M68" s="13"/>
      <c r="N68" s="13"/>
      <c r="P68" s="13"/>
      <c r="R68" s="13"/>
      <c r="T68" s="15">
        <f t="shared" si="2"/>
        <v>38</v>
      </c>
      <c r="U68" s="16"/>
      <c r="V68" s="17"/>
    </row>
    <row r="69" spans="1:22" x14ac:dyDescent="0.25">
      <c r="A69" s="9" t="s">
        <v>86</v>
      </c>
      <c r="B69" s="9"/>
      <c r="C69" s="10"/>
      <c r="D69" s="9"/>
      <c r="E69" s="13"/>
      <c r="F69" s="13"/>
      <c r="H69" s="13"/>
      <c r="I69" s="13"/>
      <c r="J69" s="14"/>
      <c r="K69" s="13"/>
      <c r="M69" s="13"/>
      <c r="N69" s="13"/>
      <c r="P69" s="13"/>
      <c r="R69" s="13"/>
      <c r="T69" s="15">
        <f t="shared" si="2"/>
        <v>0</v>
      </c>
      <c r="U69" s="16"/>
      <c r="V69" s="17"/>
    </row>
    <row r="70" spans="1:22" x14ac:dyDescent="0.25">
      <c r="A70" s="3" t="s">
        <v>87</v>
      </c>
      <c r="B70" s="3"/>
      <c r="C70" s="22"/>
      <c r="D70" s="3"/>
      <c r="E70" s="13">
        <f>[1]Regnskab!$H$38</f>
        <v>162</v>
      </c>
      <c r="F70" s="13"/>
      <c r="H70" s="13"/>
      <c r="I70" s="13"/>
      <c r="J70" s="14"/>
      <c r="K70" s="13"/>
      <c r="M70" s="13"/>
      <c r="N70" s="13"/>
      <c r="P70" s="27"/>
      <c r="R70" s="27"/>
      <c r="T70" s="15">
        <f t="shared" si="2"/>
        <v>162</v>
      </c>
      <c r="U70" s="16"/>
      <c r="V70" s="17"/>
    </row>
    <row r="71" spans="1:22" x14ac:dyDescent="0.25">
      <c r="A71" s="4" t="s">
        <v>12</v>
      </c>
      <c r="B71" s="4"/>
      <c r="C71" s="6"/>
      <c r="D71" s="4"/>
      <c r="E71" s="28">
        <f>SUM(E4:E70)</f>
        <v>1674</v>
      </c>
      <c r="F71" s="28">
        <f>SUM(F4:F70)</f>
        <v>-10</v>
      </c>
      <c r="H71" s="28">
        <f>SUM(H4:H70)</f>
        <v>1854</v>
      </c>
      <c r="I71" s="28">
        <f>SUM(I4:I70)</f>
        <v>-510</v>
      </c>
      <c r="J71" s="28"/>
      <c r="K71" s="28">
        <f>SUM(K4:K70)</f>
        <v>-80</v>
      </c>
      <c r="M71" s="28">
        <f>SUM(M4:M70)</f>
        <v>1215</v>
      </c>
      <c r="N71" s="28">
        <f>SUM(N4:N70)</f>
        <v>-20</v>
      </c>
      <c r="P71" s="28">
        <f>SUM(P4:P70)</f>
        <v>2988</v>
      </c>
      <c r="R71" s="28">
        <f>SUM(R4:R70)</f>
        <v>1293</v>
      </c>
      <c r="T71" s="28">
        <f>SUM(T4:T70)</f>
        <v>8404</v>
      </c>
    </row>
    <row r="72" spans="1:22" ht="6" customHeight="1" x14ac:dyDescent="0.25">
      <c r="A72" s="4"/>
      <c r="B72" s="4"/>
      <c r="C72" s="6"/>
      <c r="D72" s="4"/>
      <c r="E72" s="28"/>
      <c r="F72" s="28"/>
      <c r="H72" s="28"/>
      <c r="I72" s="28"/>
      <c r="J72" s="28"/>
      <c r="K72" s="28"/>
      <c r="M72" s="28"/>
      <c r="N72" s="28"/>
      <c r="P72" s="28"/>
      <c r="R72" s="28"/>
      <c r="T72" s="28"/>
    </row>
    <row r="73" spans="1:22" ht="30" x14ac:dyDescent="0.25">
      <c r="A73" s="29" t="s">
        <v>88</v>
      </c>
      <c r="B73" s="4"/>
      <c r="C73" s="6"/>
      <c r="D73" s="4"/>
      <c r="E73">
        <v>54</v>
      </c>
      <c r="H73">
        <v>30</v>
      </c>
      <c r="M73">
        <v>45</v>
      </c>
      <c r="P73">
        <v>166</v>
      </c>
      <c r="R73">
        <v>60</v>
      </c>
    </row>
    <row r="74" spans="1:22" ht="6" customHeight="1" x14ac:dyDescent="0.25">
      <c r="A74" s="29"/>
      <c r="B74" s="4"/>
      <c r="C74" s="6"/>
      <c r="D74" s="4"/>
    </row>
    <row r="75" spans="1:22" x14ac:dyDescent="0.25">
      <c r="A75" s="30" t="s">
        <v>89</v>
      </c>
      <c r="B75" s="4"/>
      <c r="C75" s="6"/>
      <c r="D75" s="4"/>
    </row>
    <row r="76" spans="1:22" x14ac:dyDescent="0.25">
      <c r="A76" s="4"/>
      <c r="B76" s="4"/>
      <c r="C76" s="6"/>
      <c r="D76" s="4"/>
    </row>
    <row r="78" spans="1:22" x14ac:dyDescent="0.25">
      <c r="A78" t="s">
        <v>90</v>
      </c>
      <c r="E78">
        <v>54</v>
      </c>
      <c r="H78">
        <v>58</v>
      </c>
      <c r="M78">
        <v>45</v>
      </c>
      <c r="P78">
        <v>166</v>
      </c>
      <c r="R78">
        <v>118</v>
      </c>
    </row>
    <row r="79" spans="1:22" x14ac:dyDescent="0.25">
      <c r="A79" t="s">
        <v>91</v>
      </c>
      <c r="E79">
        <v>1.5</v>
      </c>
      <c r="H79">
        <v>1.5</v>
      </c>
      <c r="M79">
        <v>1.5</v>
      </c>
      <c r="P79">
        <v>1.5</v>
      </c>
      <c r="R79">
        <v>1.5</v>
      </c>
    </row>
    <row r="80" spans="1:22" x14ac:dyDescent="0.25">
      <c r="A80" t="s">
        <v>92</v>
      </c>
      <c r="E80" s="32">
        <v>10</v>
      </c>
      <c r="H80" s="32">
        <v>20</v>
      </c>
      <c r="M80" s="32">
        <v>18</v>
      </c>
      <c r="P80" s="32">
        <v>14</v>
      </c>
      <c r="R80" s="32">
        <v>9</v>
      </c>
    </row>
    <row r="81" spans="1:22" ht="15.75" thickBot="1" x14ac:dyDescent="0.3">
      <c r="A81" s="33" t="s">
        <v>93</v>
      </c>
      <c r="E81" s="34">
        <f>E78*E79</f>
        <v>81</v>
      </c>
      <c r="H81" s="34">
        <f>H78*H79</f>
        <v>87</v>
      </c>
      <c r="M81" s="34">
        <f>M78*M79</f>
        <v>67.5</v>
      </c>
      <c r="P81" s="34">
        <f>P78*P79</f>
        <v>249</v>
      </c>
      <c r="R81" s="34">
        <f>R78*R79</f>
        <v>177</v>
      </c>
    </row>
    <row r="82" spans="1:22" ht="15.75" thickTop="1" x14ac:dyDescent="0.25">
      <c r="E82" s="14"/>
      <c r="H82" s="14"/>
      <c r="M82" s="14"/>
      <c r="P82" s="14"/>
      <c r="R82" s="14"/>
    </row>
    <row r="83" spans="1:22" s="33" customFormat="1" ht="15.75" thickBot="1" x14ac:dyDescent="0.3">
      <c r="A83" s="33" t="s">
        <v>94</v>
      </c>
      <c r="C83" s="35"/>
      <c r="E83" s="36">
        <f>[1]Kørsel!$C$8</f>
        <v>162</v>
      </c>
      <c r="H83" s="37">
        <f>87*2</f>
        <v>174</v>
      </c>
      <c r="M83" s="37">
        <f>M78*M79*2</f>
        <v>135</v>
      </c>
      <c r="P83" s="37">
        <f>P78*P79*2</f>
        <v>498</v>
      </c>
      <c r="R83" s="37">
        <f>R78*R79*2</f>
        <v>354</v>
      </c>
      <c r="V83" s="4"/>
    </row>
    <row r="84" spans="1:22" ht="15.75" thickTop="1" x14ac:dyDescent="0.25"/>
  </sheetData>
  <mergeCells count="3">
    <mergeCell ref="E2:F2"/>
    <mergeCell ref="H2:I2"/>
    <mergeCell ref="M2:N2"/>
  </mergeCells>
  <pageMargins left="0.11811023622047245" right="0.11811023622047245" top="0" bottom="0" header="0.31496062992125984" footer="0.31496062992125984"/>
  <pageSetup paperSize="9" orientation="landscape" r:id="rId1"/>
  <headerFoot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2014 (2)</vt:lpstr>
      <vt:lpstr>'2014 (2)'!Udskriftstitler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Andersen</dc:creator>
  <cp:lastModifiedBy>hne</cp:lastModifiedBy>
  <cp:lastPrinted>2014-07-04T07:08:50Z</cp:lastPrinted>
  <dcterms:created xsi:type="dcterms:W3CDTF">2014-06-14T14:59:22Z</dcterms:created>
  <dcterms:modified xsi:type="dcterms:W3CDTF">2014-07-04T07:09:22Z</dcterms:modified>
</cp:coreProperties>
</file>