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045"/>
  </bookViews>
  <sheets>
    <sheet name="2016" sheetId="1" r:id="rId1"/>
  </sheets>
  <definedNames>
    <definedName name="_xlnm.Print_Titles" localSheetId="0">'2016'!$A:$A,'2016'!$2:$3</definedName>
  </definedNames>
  <calcPr calcId="145621"/>
</workbook>
</file>

<file path=xl/calcChain.xml><?xml version="1.0" encoding="utf-8"?>
<calcChain xmlns="http://schemas.openxmlformats.org/spreadsheetml/2006/main">
  <c r="L93" i="1"/>
  <c r="U86" l="1"/>
  <c r="V86"/>
  <c r="AA77"/>
  <c r="AA68"/>
  <c r="AA4"/>
  <c r="T86"/>
  <c r="W86"/>
  <c r="AA28"/>
  <c r="P86" l="1"/>
  <c r="S41"/>
  <c r="P58"/>
  <c r="P41"/>
  <c r="P35"/>
  <c r="AA21" l="1"/>
  <c r="AA35"/>
  <c r="AA56"/>
  <c r="AA14" l="1"/>
  <c r="AA39"/>
  <c r="AA45"/>
  <c r="D86" l="1"/>
  <c r="AA63" l="1"/>
  <c r="S86"/>
  <c r="R86"/>
  <c r="O86"/>
  <c r="M86"/>
  <c r="L86"/>
  <c r="J86"/>
  <c r="E86"/>
  <c r="G86"/>
  <c r="H71" l="1"/>
  <c r="AA71" s="1"/>
  <c r="H85"/>
  <c r="AA85" s="1"/>
  <c r="H58"/>
  <c r="AB86"/>
  <c r="H86" l="1"/>
  <c r="AA26"/>
  <c r="AA82"/>
  <c r="AA30" l="1"/>
  <c r="AA50"/>
  <c r="AA70" l="1"/>
  <c r="G93"/>
  <c r="AA46" l="1"/>
  <c r="AA8"/>
  <c r="AA6" l="1"/>
  <c r="AA15"/>
  <c r="AA18"/>
  <c r="AA25"/>
  <c r="AA32"/>
  <c r="AA57"/>
  <c r="AA58"/>
  <c r="AA60"/>
  <c r="AA74"/>
  <c r="AA79"/>
  <c r="D93"/>
  <c r="AA62" l="1"/>
  <c r="AA9" l="1"/>
  <c r="AA29"/>
  <c r="AA7" l="1"/>
  <c r="AA23"/>
  <c r="U93"/>
  <c r="O93" l="1"/>
  <c r="X86" l="1"/>
  <c r="R93"/>
  <c r="AA81" l="1"/>
  <c r="AA37" l="1"/>
  <c r="AA73" l="1"/>
  <c r="AA11"/>
  <c r="AA84"/>
  <c r="AA83"/>
  <c r="AA80"/>
  <c r="AA78"/>
  <c r="AA72"/>
  <c r="AA67"/>
  <c r="AA65"/>
  <c r="AA53"/>
  <c r="AA51"/>
  <c r="AA48"/>
  <c r="AA44"/>
  <c r="AA43"/>
  <c r="AA42"/>
  <c r="AA38"/>
  <c r="AA36"/>
  <c r="AA34"/>
  <c r="AA33"/>
  <c r="AA31"/>
  <c r="AA27"/>
  <c r="AA12"/>
  <c r="AA10"/>
  <c r="AA66" l="1"/>
  <c r="AA40"/>
  <c r="AA69"/>
  <c r="AA76"/>
  <c r="AA5"/>
  <c r="AA47"/>
  <c r="AA17"/>
  <c r="AA16"/>
  <c r="AA22" l="1"/>
  <c r="AA61"/>
  <c r="AA52" l="1"/>
  <c r="AA20"/>
  <c r="B93"/>
  <c r="AA13" l="1"/>
  <c r="AA19"/>
  <c r="AA75" l="1"/>
  <c r="AA64" l="1"/>
  <c r="AA86" s="1"/>
  <c r="B86"/>
  <c r="AA59" l="1"/>
  <c r="AA55" l="1"/>
  <c r="AA54" l="1"/>
  <c r="AA49" l="1"/>
  <c r="AA41" l="1"/>
  <c r="AA24" l="1"/>
</calcChain>
</file>

<file path=xl/sharedStrings.xml><?xml version="1.0" encoding="utf-8"?>
<sst xmlns="http://schemas.openxmlformats.org/spreadsheetml/2006/main" count="150" uniqueCount="130">
  <si>
    <t>Navn</t>
  </si>
  <si>
    <t>Amalie Kanstrup</t>
  </si>
  <si>
    <t>Ane Emilie Nielsen</t>
  </si>
  <si>
    <t>Betina Pedersen</t>
  </si>
  <si>
    <t>Caroline Beck</t>
  </si>
  <si>
    <t>Christie Prøhl</t>
  </si>
  <si>
    <t>Emil Houlborg</t>
  </si>
  <si>
    <t>Frederik Mark Mortensen</t>
  </si>
  <si>
    <t xml:space="preserve">Helene Levring </t>
  </si>
  <si>
    <t>Johan Nielsen</t>
  </si>
  <si>
    <t>Laura Davidsen Nielsen</t>
  </si>
  <si>
    <t>Louise Houe Andersen</t>
  </si>
  <si>
    <t>Mathias Pedersen</t>
  </si>
  <si>
    <t>Mikkel Weis Kallesøe</t>
  </si>
  <si>
    <t>Rasmus Jørgensen</t>
  </si>
  <si>
    <t>Rebecca Jacobsen</t>
  </si>
  <si>
    <t>Sebastian Leimbeck</t>
  </si>
  <si>
    <t>Sofie Rahbek Hansen</t>
  </si>
  <si>
    <t>Tobias Alstrup Kjær</t>
  </si>
  <si>
    <t>I alt</t>
  </si>
  <si>
    <t>Anne Sunesen</t>
  </si>
  <si>
    <t>Anton Kirkegaard Olesen</t>
  </si>
  <si>
    <t>Celeste Pind Therkildsen</t>
  </si>
  <si>
    <t>Josefine Heuer</t>
  </si>
  <si>
    <t>Kathrine Fog</t>
  </si>
  <si>
    <t>Martin Madsen</t>
  </si>
  <si>
    <t>Nicolai Friborg</t>
  </si>
  <si>
    <t>Oliver Widemann Bache</t>
  </si>
  <si>
    <t>Sofie Bruun Boye</t>
  </si>
  <si>
    <t>Antal biler</t>
  </si>
  <si>
    <t>Ida Kristensen</t>
  </si>
  <si>
    <t>Sats pr. kilometer</t>
  </si>
  <si>
    <t>Antal Kilometer (enkelt vej)</t>
  </si>
  <si>
    <t>Pris pr. tur (retur)</t>
  </si>
  <si>
    <t>(-) = SVØMMER SKYLDER</t>
  </si>
  <si>
    <t>Julie Søgaard</t>
  </si>
  <si>
    <t>Chris Rasmussen</t>
  </si>
  <si>
    <t>Helene Marie Skouvig Andersen</t>
  </si>
  <si>
    <t>Daniel Østerballe</t>
  </si>
  <si>
    <t>Anna Varming</t>
  </si>
  <si>
    <t>Josephine Larsen</t>
  </si>
  <si>
    <t>Louise Sunesen</t>
  </si>
  <si>
    <t>Nanna Søgaard</t>
  </si>
  <si>
    <t>Sarah Bundgaard</t>
  </si>
  <si>
    <t>Sille Mortensen</t>
  </si>
  <si>
    <t>Kørepenge retur</t>
  </si>
  <si>
    <t>Jakob Vingborg</t>
  </si>
  <si>
    <t>Mads Peter Hansen</t>
  </si>
  <si>
    <t>Mikkel Riis</t>
  </si>
  <si>
    <t>Maria Aakmann Andersen</t>
  </si>
  <si>
    <t>Lucas Hedegaard</t>
  </si>
  <si>
    <t>Lea Kjær Kristensen</t>
  </si>
  <si>
    <t>Sofie Madsen</t>
  </si>
  <si>
    <t>Anders Elsborg</t>
  </si>
  <si>
    <t>Andreas Weis Kallesøe</t>
  </si>
  <si>
    <t>Emma Christensen</t>
  </si>
  <si>
    <t>Kørepenge til chauffør</t>
  </si>
  <si>
    <t>Daniel Grimm</t>
  </si>
  <si>
    <t>Startgebyr mv.</t>
  </si>
  <si>
    <t>Begynder-stævne, Ikast
14.12.14</t>
  </si>
  <si>
    <t>Lasse Fechter</t>
  </si>
  <si>
    <t>Louise Dalsgaard Liboriussen</t>
  </si>
  <si>
    <t>Alberthe Skovborg Hansen</t>
  </si>
  <si>
    <t>Ben Hegyi</t>
  </si>
  <si>
    <t>Caroline Kirisberg Villadsen</t>
  </si>
  <si>
    <t>Elisabeth Vingborg</t>
  </si>
  <si>
    <t>Freja Jungersen Nielsen</t>
  </si>
  <si>
    <t>Kasper Henriksen</t>
  </si>
  <si>
    <t>Majken Haarup</t>
  </si>
  <si>
    <t>Malena Pind Therkildsen</t>
  </si>
  <si>
    <t>Maria Østergaard Nielsen</t>
  </si>
  <si>
    <t>Rikke Ulrich Struntze Sørensen</t>
  </si>
  <si>
    <t>Sofie Reinholdt Andreasen</t>
  </si>
  <si>
    <t>Andet:</t>
  </si>
  <si>
    <t>Anders Schulz</t>
  </si>
  <si>
    <t>Lars K S Andersen</t>
  </si>
  <si>
    <t>Lea Moesgaard</t>
  </si>
  <si>
    <t>Selma Skipper</t>
  </si>
  <si>
    <t>Oscar Rundqvist</t>
  </si>
  <si>
    <t>Frederik Dalsgaard Liboriussen</t>
  </si>
  <si>
    <t>Holstebro</t>
  </si>
  <si>
    <t>Esbjerg</t>
  </si>
  <si>
    <t>Herning</t>
  </si>
  <si>
    <t>Ella Ryberg</t>
  </si>
  <si>
    <t>Sofie Pind Sørensen</t>
  </si>
  <si>
    <t>AUGUST 2016 til DECEMBER 2016</t>
  </si>
  <si>
    <t>REGIONSMESTERSKAB HERNING,  17-18.9.2016</t>
  </si>
  <si>
    <t>KLUB MESTER SKABER</t>
  </si>
  <si>
    <t>VALLECUP, GRINDSTED 14.-16.10.2016</t>
  </si>
  <si>
    <t>Grindsted</t>
  </si>
  <si>
    <t>Olivia Mørch</t>
  </si>
  <si>
    <t>Tobias Jakobsen</t>
  </si>
  <si>
    <t>Peter S. Lauritsen</t>
  </si>
  <si>
    <t>17.9: Betaling for et løb</t>
  </si>
  <si>
    <t>17.9 Betaling kørsel</t>
  </si>
  <si>
    <t>17.9 Betaling kørsel + 4 løb</t>
  </si>
  <si>
    <t>17.9 Betaling et løb</t>
  </si>
  <si>
    <t>17.9 Betaling for et løb + kørepenge retur.</t>
  </si>
  <si>
    <t>17.9 Afmeldt retur.</t>
  </si>
  <si>
    <t>Mathilde Vasegaard</t>
  </si>
  <si>
    <t>August Sand Jensen</t>
  </si>
  <si>
    <t>Josefine Bundgaard</t>
  </si>
  <si>
    <t>Kristian Svenstrup</t>
  </si>
  <si>
    <t>MIDTVEST GRAND PRIX HOLSTEBRO 27.8.2016</t>
  </si>
  <si>
    <t>Andet: Retur for 4 løb.</t>
  </si>
  <si>
    <t>Spar Nord Cup</t>
  </si>
  <si>
    <t>Startgebyr mv. (fast betaling)</t>
  </si>
  <si>
    <t>VESTKYSTCUP, ESBJERG 18.-20.11.2016</t>
  </si>
  <si>
    <t>AALBORGCUP, AALBORG 25.-27.11.2016</t>
  </si>
  <si>
    <t>Aalborg</t>
  </si>
  <si>
    <t>Christoffer Endrup Jacobsen</t>
  </si>
  <si>
    <t>Helene Siegenthaler</t>
  </si>
  <si>
    <t>Magne Hansen</t>
  </si>
  <si>
    <t>18.11 Retur kørsel</t>
  </si>
  <si>
    <t>18.11 Betaling for et løb.</t>
  </si>
  <si>
    <t>17.9 Betaling for et løb. 18.11 Betaling for et løb</t>
  </si>
  <si>
    <t>18.11 Retur for kørsel</t>
  </si>
  <si>
    <t>18.11 Betaling for 4 løb.</t>
  </si>
  <si>
    <t>27.11 Retur løbsgebyr</t>
  </si>
  <si>
    <t>17.9 Betaling for 5 løb. 18.11 Betaling for 5 løb. 27.11 Betaling for 5 løb.</t>
  </si>
  <si>
    <t>27.11 Retur for kørsel</t>
  </si>
  <si>
    <t>17.9 Betaling kørsel og et løb. 18.11 Betaling for 2 løb. 27.11 Betaling for 1 løb.</t>
  </si>
  <si>
    <t>MIDTVEST CUP Ikast 10.12.2016</t>
  </si>
  <si>
    <t>Ikast</t>
  </si>
  <si>
    <t>Aksel Knakkergaard Nielsen</t>
  </si>
  <si>
    <t>10.12. Betaling for kørsel</t>
  </si>
  <si>
    <t>Emil Ulrich Sørensen</t>
  </si>
  <si>
    <t>17.9+ 10.12  Betaling kørsel</t>
  </si>
  <si>
    <t>17.9 Betaling for et løb. 18.11 Betaling for et løb 10.12 Betaling kørsel</t>
  </si>
  <si>
    <t>(Ved spørgsmål kan Louise Houe's (Elite) mor Charlotte kontaktes -22 24 82 79)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</si>
</sst>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\-#,##0\ "/>
    <numFmt numFmtId="165" formatCode="_ * #,##0.0_ ;_ * \-#,##0.0_ ;_ * &quot;-&quot;??_ ;_ @_ "/>
    <numFmt numFmtId="166" formatCode="_ * #,##0_ ;_ * \-#,##0_ ;_ * &quot;-&quot;??_ ;_ @_ 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10" borderId="11" applyNumberFormat="0" applyAlignment="0" applyProtection="0"/>
    <xf numFmtId="0" fontId="16" fillId="0" borderId="13" applyNumberFormat="0" applyFill="0" applyAlignment="0" applyProtection="0"/>
    <xf numFmtId="0" fontId="17" fillId="11" borderId="14" applyNumberFormat="0" applyAlignment="0" applyProtection="0"/>
    <xf numFmtId="0" fontId="5" fillId="0" borderId="0" applyNumberFormat="0" applyFill="0" applyBorder="0" applyAlignment="0" applyProtection="0"/>
    <xf numFmtId="0" fontId="3" fillId="12" borderId="15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3" xfId="0" applyBorder="1"/>
    <xf numFmtId="0" fontId="1" fillId="0" borderId="0" xfId="0" applyFont="1"/>
    <xf numFmtId="1" fontId="0" fillId="0" borderId="1" xfId="0" applyNumberFormat="1" applyBorder="1"/>
    <xf numFmtId="164" fontId="0" fillId="0" borderId="0" xfId="0" applyNumberFormat="1" applyBorder="1"/>
    <xf numFmtId="0" fontId="1" fillId="0" borderId="4" xfId="0" applyFont="1" applyBorder="1"/>
    <xf numFmtId="0" fontId="3" fillId="2" borderId="3" xfId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0" fillId="2" borderId="3" xfId="1" applyFont="1" applyFill="1" applyBorder="1" applyAlignment="1">
      <alignment wrapText="1"/>
    </xf>
    <xf numFmtId="165" fontId="0" fillId="0" borderId="0" xfId="2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0" fillId="0" borderId="2" xfId="2" applyNumberFormat="1" applyFont="1" applyBorder="1"/>
    <xf numFmtId="0" fontId="5" fillId="0" borderId="0" xfId="0" applyFont="1"/>
    <xf numFmtId="0" fontId="0" fillId="0" borderId="1" xfId="0" applyFill="1" applyBorder="1"/>
    <xf numFmtId="0" fontId="0" fillId="0" borderId="6" xfId="0" applyBorder="1"/>
    <xf numFmtId="166" fontId="0" fillId="0" borderId="6" xfId="2" applyNumberFormat="1" applyFont="1" applyBorder="1"/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164" fontId="1" fillId="5" borderId="7" xfId="0" applyNumberFormat="1" applyFont="1" applyFill="1" applyBorder="1"/>
    <xf numFmtId="0" fontId="0" fillId="5" borderId="7" xfId="0" applyFill="1" applyBorder="1"/>
    <xf numFmtId="164" fontId="1" fillId="4" borderId="1" xfId="0" applyNumberFormat="1" applyFont="1" applyFill="1" applyBorder="1"/>
    <xf numFmtId="164" fontId="1" fillId="4" borderId="6" xfId="0" applyNumberFormat="1" applyFont="1" applyFill="1" applyBorder="1"/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43" fontId="1" fillId="0" borderId="4" xfId="2" applyNumberFormat="1" applyFont="1" applyBorder="1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5" borderId="17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21" fillId="0" borderId="0" xfId="0" applyFont="1" applyFill="1"/>
    <xf numFmtId="0" fontId="0" fillId="2" borderId="5" xfId="1" applyFont="1" applyFill="1" applyBorder="1" applyAlignment="1">
      <alignment wrapText="1"/>
    </xf>
    <xf numFmtId="0" fontId="3" fillId="2" borderId="1" xfId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45">
    <cellStyle name="1000-sep (2 dec)" xfId="2" builtinId="3"/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orklarende tekst" xfId="18" builtinId="53" customBuiltin="1"/>
    <cellStyle name="God" xfId="8" builtinId="26" customBuiltin="1"/>
    <cellStyle name="Input" xfId="11" builtinId="20" customBuiltin="1"/>
    <cellStyle name="Kontroller celle" xfId="15" builtinId="23" customBuiltin="1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ormal" xfId="0" builtinId="0"/>
    <cellStyle name="Normal 2" xfId="44"/>
    <cellStyle name="Normal 4" xfId="1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110" zoomScaleNormal="110" workbookViewId="0">
      <pane ySplit="3" topLeftCell="A78" activePane="bottomLeft" state="frozen"/>
      <selection pane="bottomLeft" activeCell="A64" sqref="A64:XFD64"/>
    </sheetView>
  </sheetViews>
  <sheetFormatPr defaultRowHeight="15"/>
  <cols>
    <col min="1" max="1" width="30.140625" customWidth="1"/>
    <col min="2" max="2" width="10.7109375" hidden="1" customWidth="1"/>
    <col min="3" max="3" width="1.140625" customWidth="1"/>
    <col min="4" max="4" width="10.7109375" customWidth="1"/>
    <col min="5" max="5" width="10.140625" customWidth="1"/>
    <col min="6" max="6" width="1.28515625" customWidth="1"/>
    <col min="7" max="7" width="10.7109375" style="20" customWidth="1"/>
    <col min="8" max="8" width="10.140625" customWidth="1"/>
    <col min="9" max="9" width="1" style="39" customWidth="1"/>
    <col min="10" max="10" width="10.140625" style="39" customWidth="1"/>
    <col min="11" max="11" width="1.28515625" customWidth="1"/>
    <col min="12" max="12" width="10.7109375" customWidth="1"/>
    <col min="13" max="13" width="10.7109375" style="39" customWidth="1"/>
    <col min="14" max="14" width="1.28515625" customWidth="1"/>
    <col min="15" max="15" width="10.7109375" customWidth="1"/>
    <col min="16" max="16" width="10.140625" customWidth="1"/>
    <col min="17" max="17" width="1.28515625" customWidth="1"/>
    <col min="18" max="18" width="10.7109375" customWidth="1"/>
    <col min="19" max="19" width="10.140625" customWidth="1"/>
    <col min="20" max="20" width="1.28515625" customWidth="1"/>
    <col min="21" max="21" width="10.7109375" customWidth="1"/>
    <col min="22" max="22" width="10.140625" customWidth="1"/>
    <col min="23" max="23" width="1.28515625" customWidth="1"/>
    <col min="24" max="24" width="10.140625" customWidth="1"/>
    <col min="25" max="26" width="1.28515625" customWidth="1"/>
    <col min="27" max="27" width="11.7109375" customWidth="1"/>
    <col min="28" max="28" width="1.140625" customWidth="1"/>
    <col min="29" max="29" width="28.140625" style="2" customWidth="1"/>
  </cols>
  <sheetData>
    <row r="1" spans="1:29" ht="37.5">
      <c r="A1" s="37" t="s">
        <v>85</v>
      </c>
      <c r="E1" s="39"/>
      <c r="F1" s="39"/>
      <c r="G1" s="39"/>
      <c r="H1" s="39"/>
      <c r="K1" s="39"/>
      <c r="L1" s="39"/>
      <c r="R1" s="24"/>
      <c r="X1" s="24"/>
    </row>
    <row r="2" spans="1:29" ht="58.5" customHeight="1">
      <c r="A2" s="7" t="s">
        <v>34</v>
      </c>
      <c r="B2" s="36" t="s">
        <v>59</v>
      </c>
      <c r="D2" s="53" t="s">
        <v>103</v>
      </c>
      <c r="E2" s="54"/>
      <c r="G2" s="55" t="s">
        <v>86</v>
      </c>
      <c r="H2" s="55"/>
      <c r="J2" s="43" t="s">
        <v>87</v>
      </c>
      <c r="L2" s="53" t="s">
        <v>88</v>
      </c>
      <c r="M2" s="53"/>
      <c r="O2" s="53" t="s">
        <v>107</v>
      </c>
      <c r="P2" s="53"/>
      <c r="Q2" s="54"/>
      <c r="R2" s="53" t="s">
        <v>108</v>
      </c>
      <c r="S2" s="54"/>
      <c r="U2" s="53" t="s">
        <v>122</v>
      </c>
      <c r="V2" s="54"/>
      <c r="X2" s="43"/>
      <c r="Z2" s="35"/>
    </row>
    <row r="3" spans="1:29" ht="72" customHeight="1">
      <c r="A3" s="3" t="s">
        <v>0</v>
      </c>
      <c r="B3" s="3" t="s">
        <v>45</v>
      </c>
      <c r="D3" s="3" t="s">
        <v>56</v>
      </c>
      <c r="E3" s="3" t="s">
        <v>58</v>
      </c>
      <c r="G3" s="3" t="s">
        <v>56</v>
      </c>
      <c r="H3" s="3" t="s">
        <v>58</v>
      </c>
      <c r="J3" s="3" t="s">
        <v>58</v>
      </c>
      <c r="L3" s="3" t="s">
        <v>56</v>
      </c>
      <c r="M3" s="3" t="s">
        <v>106</v>
      </c>
      <c r="O3" s="3" t="s">
        <v>56</v>
      </c>
      <c r="P3" s="3" t="s">
        <v>58</v>
      </c>
      <c r="R3" s="3" t="s">
        <v>56</v>
      </c>
      <c r="S3" s="3" t="s">
        <v>58</v>
      </c>
      <c r="U3" s="3" t="s">
        <v>56</v>
      </c>
      <c r="V3" s="3" t="s">
        <v>58</v>
      </c>
      <c r="X3" s="3" t="s">
        <v>105</v>
      </c>
      <c r="AA3" s="3" t="s">
        <v>19</v>
      </c>
      <c r="AC3" s="3"/>
    </row>
    <row r="4" spans="1:29" s="51" customFormat="1">
      <c r="A4" s="52" t="s">
        <v>124</v>
      </c>
      <c r="B4" s="50"/>
      <c r="D4" s="50"/>
      <c r="E4" s="50"/>
      <c r="G4" s="50"/>
      <c r="H4" s="50"/>
      <c r="J4" s="50"/>
      <c r="L4" s="50"/>
      <c r="M4" s="50"/>
      <c r="O4" s="50"/>
      <c r="P4" s="50"/>
      <c r="R4" s="50"/>
      <c r="S4" s="50"/>
      <c r="U4" s="52">
        <v>134</v>
      </c>
      <c r="V4" s="52">
        <v>-42</v>
      </c>
      <c r="X4" s="50"/>
      <c r="AA4" s="33">
        <f>SUM(B4:Z4)</f>
        <v>92</v>
      </c>
      <c r="AC4" s="52" t="s">
        <v>125</v>
      </c>
    </row>
    <row r="5" spans="1:29">
      <c r="A5" s="6" t="s">
        <v>62</v>
      </c>
      <c r="B5" s="4"/>
      <c r="D5" s="4"/>
      <c r="E5" s="4"/>
      <c r="G5" s="21">
        <v>141</v>
      </c>
      <c r="H5" s="4"/>
      <c r="J5" s="4"/>
      <c r="L5" s="4">
        <v>152</v>
      </c>
      <c r="M5" s="4"/>
      <c r="O5" s="4">
        <v>224</v>
      </c>
      <c r="P5" s="25"/>
      <c r="R5" s="4">
        <v>288</v>
      </c>
      <c r="S5" s="4"/>
      <c r="U5" s="4">
        <v>134</v>
      </c>
      <c r="V5" s="4"/>
      <c r="X5" s="4"/>
      <c r="AA5" s="33">
        <f t="shared" ref="AA5:AA14" si="0">SUM(B5:Z5)</f>
        <v>939</v>
      </c>
      <c r="AB5" s="11"/>
      <c r="AC5" s="6"/>
    </row>
    <row r="6" spans="1:29">
      <c r="A6" s="13" t="s">
        <v>1</v>
      </c>
      <c r="B6" s="4"/>
      <c r="D6" s="4"/>
      <c r="E6" s="4"/>
      <c r="G6" s="21"/>
      <c r="H6" s="4"/>
      <c r="J6" s="4"/>
      <c r="L6" s="4"/>
      <c r="M6" s="4"/>
      <c r="O6" s="4"/>
      <c r="P6" s="25"/>
      <c r="R6" s="4"/>
      <c r="S6" s="4"/>
      <c r="U6" s="4"/>
      <c r="V6" s="4"/>
      <c r="X6" s="4"/>
      <c r="AA6" s="33">
        <f t="shared" si="0"/>
        <v>0</v>
      </c>
      <c r="AB6" s="11"/>
      <c r="AC6" s="6"/>
    </row>
    <row r="7" spans="1:29">
      <c r="A7" s="18" t="s">
        <v>53</v>
      </c>
      <c r="B7" s="4"/>
      <c r="D7" s="4"/>
      <c r="E7" s="4"/>
      <c r="G7" s="21">
        <v>70</v>
      </c>
      <c r="H7" s="4"/>
      <c r="J7" s="4"/>
      <c r="L7" s="4"/>
      <c r="M7" s="4"/>
      <c r="O7" s="4">
        <v>224</v>
      </c>
      <c r="P7" s="25"/>
      <c r="R7" s="4">
        <v>144</v>
      </c>
      <c r="S7" s="4"/>
      <c r="U7" s="4"/>
      <c r="V7" s="4"/>
      <c r="X7" s="4"/>
      <c r="AA7" s="33">
        <f t="shared" si="0"/>
        <v>438</v>
      </c>
      <c r="AB7" s="11"/>
      <c r="AC7" s="6"/>
    </row>
    <row r="8" spans="1:29" s="39" customFormat="1">
      <c r="A8" s="18" t="s">
        <v>74</v>
      </c>
      <c r="B8" s="4"/>
      <c r="D8" s="4"/>
      <c r="E8" s="4"/>
      <c r="G8" s="21"/>
      <c r="H8" s="4"/>
      <c r="J8" s="4"/>
      <c r="L8" s="4"/>
      <c r="M8" s="4"/>
      <c r="O8" s="4"/>
      <c r="P8" s="25"/>
      <c r="R8" s="4"/>
      <c r="S8" s="4"/>
      <c r="U8" s="4">
        <v>134</v>
      </c>
      <c r="V8" s="4">
        <v>-42</v>
      </c>
      <c r="X8" s="4"/>
      <c r="AA8" s="33">
        <f t="shared" si="0"/>
        <v>92</v>
      </c>
      <c r="AB8" s="11"/>
      <c r="AC8" s="52" t="s">
        <v>125</v>
      </c>
    </row>
    <row r="9" spans="1:29">
      <c r="A9" s="18" t="s">
        <v>54</v>
      </c>
      <c r="B9" s="4"/>
      <c r="D9" s="4"/>
      <c r="E9" s="4"/>
      <c r="G9" s="21">
        <v>70</v>
      </c>
      <c r="H9" s="4">
        <v>-20</v>
      </c>
      <c r="J9" s="4"/>
      <c r="L9" s="4"/>
      <c r="M9" s="4"/>
      <c r="O9" s="4"/>
      <c r="P9" s="4"/>
      <c r="R9" s="4"/>
      <c r="S9" s="4"/>
      <c r="U9" s="4"/>
      <c r="V9" s="4"/>
      <c r="X9" s="4"/>
      <c r="AA9" s="33">
        <f t="shared" si="0"/>
        <v>50</v>
      </c>
      <c r="AB9" s="11"/>
      <c r="AC9" s="6" t="s">
        <v>93</v>
      </c>
    </row>
    <row r="10" spans="1:29">
      <c r="A10" s="13" t="s">
        <v>2</v>
      </c>
      <c r="B10" s="4"/>
      <c r="D10" s="4">
        <v>166</v>
      </c>
      <c r="E10" s="4">
        <v>-42</v>
      </c>
      <c r="G10" s="21"/>
      <c r="H10" s="4"/>
      <c r="J10" s="4"/>
      <c r="L10" s="4"/>
      <c r="M10" s="4"/>
      <c r="O10" s="4">
        <v>448</v>
      </c>
      <c r="P10" s="4"/>
      <c r="R10" s="4"/>
      <c r="S10" s="4"/>
      <c r="U10" s="4"/>
      <c r="V10" s="4"/>
      <c r="X10" s="4"/>
      <c r="AA10" s="33">
        <f t="shared" si="0"/>
        <v>572</v>
      </c>
      <c r="AB10" s="11"/>
      <c r="AC10" s="6"/>
    </row>
    <row r="11" spans="1:29">
      <c r="A11" s="13" t="s">
        <v>39</v>
      </c>
      <c r="B11" s="4"/>
      <c r="D11" s="10"/>
      <c r="E11" s="4"/>
      <c r="G11" s="21">
        <v>141</v>
      </c>
      <c r="H11" s="4"/>
      <c r="J11" s="4"/>
      <c r="L11" s="10"/>
      <c r="M11" s="10"/>
      <c r="O11" s="4"/>
      <c r="P11" s="4"/>
      <c r="R11" s="4">
        <v>288</v>
      </c>
      <c r="S11" s="4"/>
      <c r="U11" s="4"/>
      <c r="V11" s="4"/>
      <c r="X11" s="4"/>
      <c r="AA11" s="33">
        <f t="shared" si="0"/>
        <v>429</v>
      </c>
      <c r="AB11" s="11"/>
      <c r="AC11" s="6"/>
    </row>
    <row r="12" spans="1:29">
      <c r="A12" s="13" t="s">
        <v>20</v>
      </c>
      <c r="B12" s="4"/>
      <c r="D12" s="4"/>
      <c r="E12" s="4"/>
      <c r="G12" s="21">
        <v>141</v>
      </c>
      <c r="H12" s="4"/>
      <c r="J12" s="4"/>
      <c r="L12" s="4"/>
      <c r="M12" s="4"/>
      <c r="O12" s="4"/>
      <c r="P12" s="4">
        <v>140</v>
      </c>
      <c r="R12" s="4"/>
      <c r="S12" s="4"/>
      <c r="U12" s="4"/>
      <c r="V12" s="4"/>
      <c r="X12" s="4"/>
      <c r="AA12" s="33">
        <f t="shared" si="0"/>
        <v>281</v>
      </c>
      <c r="AB12" s="11"/>
      <c r="AC12" s="6" t="s">
        <v>116</v>
      </c>
    </row>
    <row r="13" spans="1:29">
      <c r="A13" s="13" t="s">
        <v>21</v>
      </c>
      <c r="B13" s="4"/>
      <c r="D13" s="4"/>
      <c r="E13" s="4"/>
      <c r="G13" s="21"/>
      <c r="H13" s="4"/>
      <c r="J13" s="4"/>
      <c r="L13" s="4"/>
      <c r="M13" s="4"/>
      <c r="O13" s="4"/>
      <c r="P13" s="4"/>
      <c r="R13" s="4"/>
      <c r="S13" s="4"/>
      <c r="U13" s="4"/>
      <c r="V13" s="4"/>
      <c r="X13" s="4"/>
      <c r="AA13" s="33">
        <f t="shared" si="0"/>
        <v>0</v>
      </c>
      <c r="AB13" s="11"/>
      <c r="AC13" s="6"/>
    </row>
    <row r="14" spans="1:29" s="39" customFormat="1">
      <c r="A14" s="18" t="s">
        <v>100</v>
      </c>
      <c r="B14" s="4"/>
      <c r="D14" s="4"/>
      <c r="E14" s="4"/>
      <c r="G14" s="21"/>
      <c r="H14" s="4"/>
      <c r="J14" s="4"/>
      <c r="L14" s="4">
        <v>152</v>
      </c>
      <c r="M14" s="4"/>
      <c r="O14" s="4"/>
      <c r="P14" s="4"/>
      <c r="R14" s="4"/>
      <c r="S14" s="4"/>
      <c r="U14" s="4"/>
      <c r="V14" s="4"/>
      <c r="X14" s="4"/>
      <c r="AA14" s="33">
        <f t="shared" si="0"/>
        <v>152</v>
      </c>
      <c r="AB14" s="11"/>
      <c r="AC14" s="6"/>
    </row>
    <row r="15" spans="1:29">
      <c r="A15" s="6" t="s">
        <v>63</v>
      </c>
      <c r="B15" s="4"/>
      <c r="D15" s="4"/>
      <c r="E15" s="4"/>
      <c r="G15" s="21"/>
      <c r="H15" s="4"/>
      <c r="J15" s="4"/>
      <c r="L15" s="4"/>
      <c r="M15" s="4"/>
      <c r="O15" s="4"/>
      <c r="P15" s="4"/>
      <c r="R15" s="4"/>
      <c r="S15" s="4"/>
      <c r="U15" s="4"/>
      <c r="V15" s="4"/>
      <c r="X15" s="4"/>
      <c r="AA15" s="33">
        <f t="shared" ref="AA15:AA38" si="1">SUM(B15:Z15)</f>
        <v>0</v>
      </c>
      <c r="AB15" s="11"/>
      <c r="AC15" s="6"/>
    </row>
    <row r="16" spans="1:29">
      <c r="A16" s="13" t="s">
        <v>3</v>
      </c>
      <c r="B16" s="4"/>
      <c r="D16" s="4"/>
      <c r="E16" s="4"/>
      <c r="G16" s="21"/>
      <c r="H16" s="4"/>
      <c r="J16" s="4"/>
      <c r="L16" s="10"/>
      <c r="M16" s="10"/>
      <c r="O16" s="4"/>
      <c r="P16" s="4"/>
      <c r="R16" s="4"/>
      <c r="S16" s="4"/>
      <c r="U16" s="4"/>
      <c r="V16" s="4"/>
      <c r="X16" s="4"/>
      <c r="AA16" s="33">
        <f t="shared" si="1"/>
        <v>0</v>
      </c>
      <c r="AB16" s="11"/>
      <c r="AC16" s="6"/>
    </row>
    <row r="17" spans="1:29" ht="15" customHeight="1">
      <c r="A17" s="13" t="s">
        <v>4</v>
      </c>
      <c r="B17" s="4"/>
      <c r="D17" s="10"/>
      <c r="E17" s="4">
        <v>-42</v>
      </c>
      <c r="G17" s="21"/>
      <c r="H17" s="4"/>
      <c r="J17" s="4"/>
      <c r="L17" s="4"/>
      <c r="M17" s="4"/>
      <c r="O17" s="4"/>
      <c r="P17" s="4"/>
      <c r="R17" s="4"/>
      <c r="S17" s="4"/>
      <c r="U17" s="4"/>
      <c r="V17" s="4"/>
      <c r="X17" s="4"/>
      <c r="AA17" s="33">
        <f t="shared" si="1"/>
        <v>-42</v>
      </c>
      <c r="AB17" s="11"/>
      <c r="AC17" s="6"/>
    </row>
    <row r="18" spans="1:29" ht="15" customHeight="1">
      <c r="A18" s="6" t="s">
        <v>64</v>
      </c>
      <c r="B18" s="4"/>
      <c r="D18" s="10"/>
      <c r="E18" s="4"/>
      <c r="G18" s="21"/>
      <c r="H18" s="4"/>
      <c r="J18" s="4"/>
      <c r="L18" s="4"/>
      <c r="M18" s="4"/>
      <c r="O18" s="4"/>
      <c r="P18" s="4"/>
      <c r="R18" s="4"/>
      <c r="S18" s="4"/>
      <c r="U18" s="4"/>
      <c r="V18" s="4"/>
      <c r="X18" s="4"/>
      <c r="AA18" s="33">
        <f t="shared" si="1"/>
        <v>0</v>
      </c>
      <c r="AB18" s="11"/>
      <c r="AC18" s="6"/>
    </row>
    <row r="19" spans="1:29">
      <c r="A19" s="13" t="s">
        <v>22</v>
      </c>
      <c r="B19" s="8"/>
      <c r="D19" s="4">
        <v>83</v>
      </c>
      <c r="E19" s="4"/>
      <c r="G19" s="21"/>
      <c r="H19" s="4"/>
      <c r="J19" s="4">
        <v>20</v>
      </c>
      <c r="L19" s="4"/>
      <c r="M19" s="4"/>
      <c r="O19" s="4"/>
      <c r="P19" s="4"/>
      <c r="R19" s="4"/>
      <c r="S19" s="4"/>
      <c r="U19" s="4"/>
      <c r="V19" s="4"/>
      <c r="X19" s="4"/>
      <c r="AA19" s="33">
        <f t="shared" si="1"/>
        <v>103</v>
      </c>
      <c r="AB19" s="11"/>
      <c r="AC19" s="6"/>
    </row>
    <row r="20" spans="1:29">
      <c r="A20" s="13" t="s">
        <v>36</v>
      </c>
      <c r="B20" s="4"/>
      <c r="D20" s="4">
        <v>83</v>
      </c>
      <c r="E20" s="4"/>
      <c r="G20" s="21"/>
      <c r="H20" s="4"/>
      <c r="J20" s="4"/>
      <c r="L20" s="4"/>
      <c r="M20" s="4"/>
      <c r="O20" s="4"/>
      <c r="P20" s="4"/>
      <c r="R20" s="4"/>
      <c r="S20" s="4"/>
      <c r="U20" s="4"/>
      <c r="V20" s="4"/>
      <c r="X20" s="4"/>
      <c r="AA20" s="33">
        <f t="shared" si="1"/>
        <v>83</v>
      </c>
      <c r="AB20" s="11"/>
      <c r="AC20" s="6"/>
    </row>
    <row r="21" spans="1:29" s="39" customFormat="1">
      <c r="A21" s="18" t="s">
        <v>110</v>
      </c>
      <c r="B21" s="4"/>
      <c r="D21" s="4"/>
      <c r="E21" s="4"/>
      <c r="G21" s="21"/>
      <c r="H21" s="4"/>
      <c r="J21" s="4"/>
      <c r="L21" s="4"/>
      <c r="M21" s="4"/>
      <c r="O21" s="4">
        <v>224</v>
      </c>
      <c r="P21" s="4">
        <v>70</v>
      </c>
      <c r="R21" s="4"/>
      <c r="S21" s="4"/>
      <c r="U21" s="4"/>
      <c r="V21" s="4"/>
      <c r="X21" s="4"/>
      <c r="AA21" s="33">
        <f t="shared" si="1"/>
        <v>294</v>
      </c>
      <c r="AB21" s="11"/>
      <c r="AC21" s="6" t="s">
        <v>116</v>
      </c>
    </row>
    <row r="22" spans="1:29">
      <c r="A22" s="13" t="s">
        <v>5</v>
      </c>
      <c r="B22" s="4"/>
      <c r="D22" s="10">
        <v>83</v>
      </c>
      <c r="E22" s="4"/>
      <c r="G22" s="21"/>
      <c r="H22" s="4"/>
      <c r="J22" s="4">
        <v>10</v>
      </c>
      <c r="L22" s="4"/>
      <c r="M22" s="4"/>
      <c r="O22" s="4"/>
      <c r="P22" s="4"/>
      <c r="R22" s="4"/>
      <c r="S22" s="4"/>
      <c r="U22" s="4"/>
      <c r="V22" s="4"/>
      <c r="X22" s="4"/>
      <c r="AA22" s="33">
        <f t="shared" si="1"/>
        <v>93</v>
      </c>
      <c r="AB22" s="11"/>
      <c r="AC22" s="6"/>
    </row>
    <row r="23" spans="1:29">
      <c r="A23" s="18" t="s">
        <v>57</v>
      </c>
      <c r="B23" s="4"/>
      <c r="D23" s="10"/>
      <c r="E23" s="4"/>
      <c r="G23" s="21"/>
      <c r="H23" s="4">
        <v>-44</v>
      </c>
      <c r="J23" s="4"/>
      <c r="L23" s="4"/>
      <c r="M23" s="4"/>
      <c r="O23" s="4"/>
      <c r="P23" s="4"/>
      <c r="R23" s="4"/>
      <c r="S23" s="4"/>
      <c r="U23" s="4"/>
      <c r="V23" s="4"/>
      <c r="X23" s="4"/>
      <c r="AA23" s="33">
        <f t="shared" si="1"/>
        <v>-44</v>
      </c>
      <c r="AB23" s="11"/>
      <c r="AC23" s="6" t="s">
        <v>94</v>
      </c>
    </row>
    <row r="24" spans="1:29">
      <c r="A24" s="13" t="s">
        <v>38</v>
      </c>
      <c r="B24" s="4"/>
      <c r="D24" s="4"/>
      <c r="E24" s="4"/>
      <c r="G24" s="21">
        <v>141</v>
      </c>
      <c r="H24" s="4"/>
      <c r="J24" s="4"/>
      <c r="L24" s="4"/>
      <c r="M24" s="4"/>
      <c r="O24" s="4"/>
      <c r="P24" s="4">
        <v>70</v>
      </c>
      <c r="R24" s="4"/>
      <c r="S24" s="4"/>
      <c r="U24" s="4"/>
      <c r="V24" s="4"/>
      <c r="X24" s="4"/>
      <c r="AA24" s="33">
        <f t="shared" si="1"/>
        <v>211</v>
      </c>
      <c r="AB24" s="11"/>
      <c r="AC24" s="6" t="s">
        <v>116</v>
      </c>
    </row>
    <row r="25" spans="1:29">
      <c r="A25" s="6" t="s">
        <v>65</v>
      </c>
      <c r="B25" s="4"/>
      <c r="D25" s="4"/>
      <c r="E25" s="4"/>
      <c r="G25" s="21"/>
      <c r="H25" s="4">
        <v>-20</v>
      </c>
      <c r="J25" s="4"/>
      <c r="L25" s="4">
        <v>152</v>
      </c>
      <c r="M25" s="4"/>
      <c r="O25" s="4">
        <v>224</v>
      </c>
      <c r="P25" s="4"/>
      <c r="R25" s="4"/>
      <c r="S25" s="4"/>
      <c r="U25" s="4"/>
      <c r="V25" s="4"/>
      <c r="X25" s="4"/>
      <c r="AA25" s="33">
        <f t="shared" si="1"/>
        <v>356</v>
      </c>
      <c r="AB25" s="11"/>
      <c r="AC25" s="6" t="s">
        <v>96</v>
      </c>
    </row>
    <row r="26" spans="1:29" s="39" customFormat="1">
      <c r="A26" s="46" t="s">
        <v>83</v>
      </c>
      <c r="B26" s="4"/>
      <c r="D26" s="4"/>
      <c r="E26" s="4"/>
      <c r="G26" s="21"/>
      <c r="H26" s="4"/>
      <c r="J26" s="4"/>
      <c r="L26" s="4"/>
      <c r="M26" s="4"/>
      <c r="O26" s="4">
        <v>224</v>
      </c>
      <c r="P26" s="4"/>
      <c r="R26" s="4"/>
      <c r="S26" s="4"/>
      <c r="U26" s="4"/>
      <c r="V26" s="4"/>
      <c r="X26" s="4"/>
      <c r="AA26" s="33">
        <f t="shared" si="1"/>
        <v>224</v>
      </c>
      <c r="AB26" s="11"/>
      <c r="AC26" s="6"/>
    </row>
    <row r="27" spans="1:29">
      <c r="A27" s="13" t="s">
        <v>6</v>
      </c>
      <c r="B27" s="4"/>
      <c r="D27" s="4"/>
      <c r="E27" s="4">
        <v>-42</v>
      </c>
      <c r="G27" s="21"/>
      <c r="H27" s="4"/>
      <c r="J27" s="4"/>
      <c r="L27" s="4"/>
      <c r="M27" s="4"/>
      <c r="O27" s="4"/>
      <c r="P27" s="4"/>
      <c r="R27" s="4"/>
      <c r="S27" s="4"/>
      <c r="U27" s="4"/>
      <c r="V27" s="4"/>
      <c r="X27" s="4"/>
      <c r="AA27" s="33">
        <f t="shared" si="1"/>
        <v>-42</v>
      </c>
      <c r="AB27" s="11"/>
      <c r="AC27" s="6"/>
    </row>
    <row r="28" spans="1:29" s="39" customFormat="1">
      <c r="A28" s="18" t="s">
        <v>126</v>
      </c>
      <c r="B28" s="4"/>
      <c r="D28" s="4"/>
      <c r="E28" s="4"/>
      <c r="G28" s="21"/>
      <c r="H28" s="4"/>
      <c r="J28" s="4"/>
      <c r="L28" s="4"/>
      <c r="M28" s="4"/>
      <c r="O28" s="4"/>
      <c r="P28" s="4"/>
      <c r="R28" s="4"/>
      <c r="S28" s="4"/>
      <c r="U28" s="4"/>
      <c r="V28" s="4">
        <v>-42</v>
      </c>
      <c r="X28" s="4"/>
      <c r="AA28" s="33">
        <f t="shared" si="1"/>
        <v>-42</v>
      </c>
      <c r="AB28" s="11"/>
      <c r="AC28" s="52" t="s">
        <v>125</v>
      </c>
    </row>
    <row r="29" spans="1:29">
      <c r="A29" s="18" t="s">
        <v>55</v>
      </c>
      <c r="B29" s="4"/>
      <c r="D29" s="4"/>
      <c r="E29" s="4"/>
      <c r="G29" s="21">
        <v>141</v>
      </c>
      <c r="H29" s="4"/>
      <c r="J29" s="4"/>
      <c r="L29" s="4"/>
      <c r="M29" s="4"/>
      <c r="O29" s="4"/>
      <c r="P29" s="4">
        <v>140</v>
      </c>
      <c r="R29" s="4"/>
      <c r="S29" s="4"/>
      <c r="U29" s="4"/>
      <c r="V29" s="4"/>
      <c r="X29" s="4"/>
      <c r="AA29" s="33">
        <f t="shared" si="1"/>
        <v>281</v>
      </c>
      <c r="AB29" s="11"/>
      <c r="AC29" s="6" t="s">
        <v>116</v>
      </c>
    </row>
    <row r="30" spans="1:29" s="39" customFormat="1">
      <c r="A30" s="42" t="s">
        <v>79</v>
      </c>
      <c r="B30" s="4"/>
      <c r="D30" s="4"/>
      <c r="E30" s="4"/>
      <c r="G30" s="21">
        <v>141</v>
      </c>
      <c r="H30" s="4"/>
      <c r="J30" s="4"/>
      <c r="L30" s="4">
        <v>152</v>
      </c>
      <c r="M30" s="4"/>
      <c r="O30" s="4">
        <v>224</v>
      </c>
      <c r="P30" s="4"/>
      <c r="R30" s="4">
        <v>144</v>
      </c>
      <c r="S30" s="4">
        <v>54</v>
      </c>
      <c r="U30" s="4">
        <v>134</v>
      </c>
      <c r="V30" s="4"/>
      <c r="X30" s="4"/>
      <c r="AA30" s="33">
        <f t="shared" si="1"/>
        <v>849</v>
      </c>
      <c r="AB30" s="11"/>
      <c r="AC30" s="6" t="s">
        <v>118</v>
      </c>
    </row>
    <row r="31" spans="1:29">
      <c r="A31" s="18" t="s">
        <v>7</v>
      </c>
      <c r="B31" s="4"/>
      <c r="D31" s="4"/>
      <c r="E31" s="4"/>
      <c r="G31" s="21"/>
      <c r="H31" s="4"/>
      <c r="J31" s="4"/>
      <c r="L31" s="4"/>
      <c r="M31" s="4"/>
      <c r="O31" s="4"/>
      <c r="P31" s="4"/>
      <c r="R31" s="4"/>
      <c r="S31" s="4"/>
      <c r="U31" s="4"/>
      <c r="V31" s="4"/>
      <c r="X31" s="4"/>
      <c r="AA31" s="33">
        <f t="shared" si="1"/>
        <v>0</v>
      </c>
      <c r="AB31" s="11"/>
      <c r="AC31" s="6"/>
    </row>
    <row r="32" spans="1:29">
      <c r="A32" s="6" t="s">
        <v>66</v>
      </c>
      <c r="B32" s="4"/>
      <c r="D32" s="4"/>
      <c r="E32" s="4"/>
      <c r="G32" s="21"/>
      <c r="H32" s="4"/>
      <c r="J32" s="4"/>
      <c r="L32" s="4"/>
      <c r="M32" s="4"/>
      <c r="O32" s="4">
        <v>0</v>
      </c>
      <c r="P32" s="4"/>
      <c r="R32" s="4">
        <v>144</v>
      </c>
      <c r="S32" s="4"/>
      <c r="U32" s="4"/>
      <c r="V32" s="4"/>
      <c r="X32" s="4"/>
      <c r="AA32" s="33">
        <f t="shared" si="1"/>
        <v>144</v>
      </c>
      <c r="AB32" s="11"/>
      <c r="AC32" s="6"/>
    </row>
    <row r="33" spans="1:29">
      <c r="A33" s="13" t="s">
        <v>8</v>
      </c>
      <c r="B33" s="4"/>
      <c r="D33" s="4"/>
      <c r="E33" s="4"/>
      <c r="G33" s="21">
        <v>141</v>
      </c>
      <c r="H33" s="4"/>
      <c r="J33" s="4"/>
      <c r="L33" s="4"/>
      <c r="M33" s="4"/>
      <c r="O33" s="4"/>
      <c r="P33" s="4"/>
      <c r="R33" s="4"/>
      <c r="S33" s="4"/>
      <c r="U33" s="4"/>
      <c r="V33" s="4"/>
      <c r="X33" s="4"/>
      <c r="AA33" s="33">
        <f t="shared" si="1"/>
        <v>141</v>
      </c>
      <c r="AB33" s="11"/>
      <c r="AC33" s="6"/>
    </row>
    <row r="34" spans="1:29">
      <c r="A34" s="13" t="s">
        <v>37</v>
      </c>
      <c r="B34" s="4"/>
      <c r="D34" s="10"/>
      <c r="E34" s="4"/>
      <c r="G34" s="21"/>
      <c r="H34" s="4"/>
      <c r="J34" s="4"/>
      <c r="L34" s="4"/>
      <c r="M34" s="4"/>
      <c r="O34" s="4"/>
      <c r="P34" s="4"/>
      <c r="R34" s="4"/>
      <c r="S34" s="4"/>
      <c r="U34" s="4"/>
      <c r="V34" s="4"/>
      <c r="X34" s="4"/>
      <c r="AA34" s="33">
        <f t="shared" si="1"/>
        <v>0</v>
      </c>
      <c r="AB34" s="11"/>
      <c r="AC34" s="6"/>
    </row>
    <row r="35" spans="1:29" s="39" customFormat="1">
      <c r="A35" s="18" t="s">
        <v>111</v>
      </c>
      <c r="B35" s="4"/>
      <c r="D35" s="10"/>
      <c r="E35" s="4"/>
      <c r="G35" s="21"/>
      <c r="H35" s="4"/>
      <c r="J35" s="4"/>
      <c r="L35" s="4"/>
      <c r="M35" s="4"/>
      <c r="O35" s="4">
        <v>224</v>
      </c>
      <c r="P35" s="4">
        <f>-4*45</f>
        <v>-180</v>
      </c>
      <c r="R35" s="4"/>
      <c r="S35" s="4"/>
      <c r="U35" s="4">
        <v>134</v>
      </c>
      <c r="V35" s="4"/>
      <c r="X35" s="4"/>
      <c r="AA35" s="33">
        <f t="shared" si="1"/>
        <v>178</v>
      </c>
      <c r="AB35" s="11"/>
      <c r="AC35" s="6" t="s">
        <v>117</v>
      </c>
    </row>
    <row r="36" spans="1:29">
      <c r="A36" s="13" t="s">
        <v>30</v>
      </c>
      <c r="B36" s="4"/>
      <c r="D36" s="4"/>
      <c r="E36" s="4"/>
      <c r="G36" s="21"/>
      <c r="H36" s="4"/>
      <c r="J36" s="4"/>
      <c r="L36" s="4"/>
      <c r="M36" s="4"/>
      <c r="O36" s="4"/>
      <c r="P36" s="4"/>
      <c r="R36" s="4"/>
      <c r="S36" s="4"/>
      <c r="U36" s="4"/>
      <c r="V36" s="4"/>
      <c r="X36" s="4"/>
      <c r="AA36" s="33">
        <f t="shared" si="1"/>
        <v>0</v>
      </c>
      <c r="AB36" s="11"/>
      <c r="AC36" s="6"/>
    </row>
    <row r="37" spans="1:29">
      <c r="A37" s="18" t="s">
        <v>46</v>
      </c>
      <c r="B37" s="4"/>
      <c r="D37" s="4"/>
      <c r="E37" s="4"/>
      <c r="G37" s="21"/>
      <c r="H37" s="4"/>
      <c r="J37" s="4"/>
      <c r="L37" s="4"/>
      <c r="M37" s="4"/>
      <c r="O37" s="4"/>
      <c r="P37" s="4"/>
      <c r="R37" s="4"/>
      <c r="S37" s="4"/>
      <c r="U37" s="4"/>
      <c r="V37" s="4"/>
      <c r="X37" s="4"/>
      <c r="AA37" s="33">
        <f t="shared" si="1"/>
        <v>0</v>
      </c>
      <c r="AB37" s="11"/>
      <c r="AC37" s="6"/>
    </row>
    <row r="38" spans="1:29">
      <c r="A38" s="13" t="s">
        <v>9</v>
      </c>
      <c r="B38" s="4"/>
      <c r="D38" s="4">
        <v>83</v>
      </c>
      <c r="E38" s="4"/>
      <c r="G38" s="21"/>
      <c r="H38" s="4"/>
      <c r="J38" s="4"/>
      <c r="L38" s="4"/>
      <c r="M38" s="4"/>
      <c r="O38" s="4"/>
      <c r="P38" s="4"/>
      <c r="R38" s="4"/>
      <c r="S38" s="4"/>
      <c r="U38" s="4"/>
      <c r="V38" s="4"/>
      <c r="X38" s="4"/>
      <c r="AA38" s="33">
        <f t="shared" si="1"/>
        <v>83</v>
      </c>
      <c r="AB38" s="11"/>
      <c r="AC38" s="6"/>
    </row>
    <row r="39" spans="1:29" s="39" customFormat="1">
      <c r="A39" s="18" t="s">
        <v>101</v>
      </c>
      <c r="B39" s="4"/>
      <c r="D39" s="4"/>
      <c r="E39" s="4"/>
      <c r="G39" s="21"/>
      <c r="H39" s="4"/>
      <c r="J39" s="4"/>
      <c r="L39" s="4">
        <v>304</v>
      </c>
      <c r="M39" s="4"/>
      <c r="O39" s="4">
        <v>224</v>
      </c>
      <c r="P39" s="4">
        <v>70</v>
      </c>
      <c r="R39" s="4"/>
      <c r="S39" s="4"/>
      <c r="U39" s="4">
        <v>134</v>
      </c>
      <c r="V39" s="4"/>
      <c r="X39" s="4"/>
      <c r="AA39" s="33">
        <f t="shared" ref="AA39:AA45" si="2">SUM(B39:Z39)</f>
        <v>732</v>
      </c>
      <c r="AB39" s="11"/>
      <c r="AC39" s="6" t="s">
        <v>116</v>
      </c>
    </row>
    <row r="40" spans="1:29">
      <c r="A40" s="13" t="s">
        <v>23</v>
      </c>
      <c r="B40" s="4"/>
      <c r="D40" s="10"/>
      <c r="E40" s="4"/>
      <c r="G40" s="21"/>
      <c r="H40" s="4"/>
      <c r="J40" s="4"/>
      <c r="L40" s="4"/>
      <c r="M40" s="4"/>
      <c r="O40" s="4"/>
      <c r="P40" s="4"/>
      <c r="R40" s="4">
        <v>144</v>
      </c>
      <c r="S40" s="4"/>
      <c r="U40" s="4"/>
      <c r="V40" s="4"/>
      <c r="X40" s="4"/>
      <c r="AA40" s="33">
        <f t="shared" si="2"/>
        <v>144</v>
      </c>
      <c r="AB40" s="11"/>
      <c r="AC40" s="6"/>
    </row>
    <row r="41" spans="1:29" ht="45">
      <c r="A41" s="13" t="s">
        <v>40</v>
      </c>
      <c r="B41" s="4"/>
      <c r="D41" s="4"/>
      <c r="E41" s="4"/>
      <c r="G41" s="21">
        <v>141</v>
      </c>
      <c r="H41" s="4">
        <v>-100</v>
      </c>
      <c r="J41" s="4"/>
      <c r="L41" s="10"/>
      <c r="M41" s="10"/>
      <c r="O41" s="4">
        <v>224</v>
      </c>
      <c r="P41" s="4">
        <f>-5*45</f>
        <v>-225</v>
      </c>
      <c r="R41" s="4">
        <v>144</v>
      </c>
      <c r="S41" s="4">
        <f>-5*54</f>
        <v>-270</v>
      </c>
      <c r="U41" s="4"/>
      <c r="V41" s="4"/>
      <c r="X41" s="4"/>
      <c r="AA41" s="33">
        <f t="shared" si="2"/>
        <v>-86</v>
      </c>
      <c r="AB41" s="11"/>
      <c r="AC41" s="6" t="s">
        <v>119</v>
      </c>
    </row>
    <row r="42" spans="1:29">
      <c r="A42" s="13" t="s">
        <v>35</v>
      </c>
      <c r="B42" s="4"/>
      <c r="D42" s="4"/>
      <c r="E42" s="4"/>
      <c r="G42" s="21"/>
      <c r="H42" s="4"/>
      <c r="J42" s="4"/>
      <c r="L42" s="4"/>
      <c r="M42" s="4"/>
      <c r="O42" s="4"/>
      <c r="P42" s="4"/>
      <c r="R42" s="4"/>
      <c r="S42" s="4"/>
      <c r="U42" s="4"/>
      <c r="V42" s="4"/>
      <c r="X42" s="4"/>
      <c r="AA42" s="33">
        <f t="shared" si="2"/>
        <v>0</v>
      </c>
      <c r="AB42" s="11"/>
      <c r="AC42" s="6"/>
    </row>
    <row r="43" spans="1:29" ht="32.25" customHeight="1">
      <c r="A43" s="6" t="s">
        <v>67</v>
      </c>
      <c r="B43" s="4"/>
      <c r="D43" s="4"/>
      <c r="E43" s="4"/>
      <c r="G43" s="21">
        <v>141</v>
      </c>
      <c r="H43" s="4">
        <v>-20</v>
      </c>
      <c r="J43" s="4"/>
      <c r="L43" s="4"/>
      <c r="M43" s="4"/>
      <c r="O43" s="4">
        <v>224</v>
      </c>
      <c r="P43" s="4">
        <v>-45</v>
      </c>
      <c r="R43" s="4"/>
      <c r="S43" s="4"/>
      <c r="U43" s="4">
        <v>134</v>
      </c>
      <c r="V43" s="4"/>
      <c r="X43" s="4"/>
      <c r="AA43" s="33">
        <f t="shared" si="2"/>
        <v>434</v>
      </c>
      <c r="AB43" s="11"/>
      <c r="AC43" s="6" t="s">
        <v>115</v>
      </c>
    </row>
    <row r="44" spans="1:29">
      <c r="A44" s="13" t="s">
        <v>24</v>
      </c>
      <c r="B44" s="4"/>
      <c r="D44" s="4"/>
      <c r="E44" s="4"/>
      <c r="G44" s="21"/>
      <c r="H44" s="4">
        <v>169</v>
      </c>
      <c r="J44" s="4">
        <v>-10</v>
      </c>
      <c r="L44" s="4"/>
      <c r="M44" s="4"/>
      <c r="O44" s="4"/>
      <c r="P44" s="4"/>
      <c r="R44" s="4"/>
      <c r="S44" s="4"/>
      <c r="U44" s="4"/>
      <c r="V44" s="4"/>
      <c r="X44" s="4"/>
      <c r="AA44" s="33">
        <f t="shared" si="2"/>
        <v>159</v>
      </c>
      <c r="AB44" s="11"/>
      <c r="AC44" s="6" t="s">
        <v>98</v>
      </c>
    </row>
    <row r="45" spans="1:29" s="39" customFormat="1">
      <c r="A45" s="18" t="s">
        <v>102</v>
      </c>
      <c r="B45" s="4"/>
      <c r="D45" s="4"/>
      <c r="E45" s="4"/>
      <c r="G45" s="21"/>
      <c r="H45" s="4"/>
      <c r="J45" s="4"/>
      <c r="L45" s="4">
        <v>152</v>
      </c>
      <c r="M45" s="4"/>
      <c r="O45" s="4">
        <v>448</v>
      </c>
      <c r="P45" s="4">
        <v>-45</v>
      </c>
      <c r="R45" s="4"/>
      <c r="S45" s="4"/>
      <c r="U45" s="4">
        <v>134</v>
      </c>
      <c r="V45" s="4"/>
      <c r="X45" s="4"/>
      <c r="AA45" s="33">
        <f t="shared" si="2"/>
        <v>689</v>
      </c>
      <c r="AB45" s="11"/>
      <c r="AC45" s="6" t="s">
        <v>114</v>
      </c>
    </row>
    <row r="46" spans="1:29" s="39" customFormat="1">
      <c r="A46" s="18" t="s">
        <v>75</v>
      </c>
      <c r="B46" s="4"/>
      <c r="D46" s="4"/>
      <c r="E46" s="4"/>
      <c r="G46" s="21"/>
      <c r="H46" s="4"/>
      <c r="J46" s="4"/>
      <c r="L46" s="4"/>
      <c r="M46" s="4"/>
      <c r="O46" s="4"/>
      <c r="P46" s="4"/>
      <c r="R46" s="4"/>
      <c r="S46" s="4"/>
      <c r="U46" s="4"/>
      <c r="V46" s="4"/>
      <c r="X46" s="4"/>
      <c r="AA46" s="33">
        <f t="shared" ref="AA46:AA58" si="3">SUM(B46:Z46)</f>
        <v>0</v>
      </c>
      <c r="AB46" s="11"/>
      <c r="AC46" s="6"/>
    </row>
    <row r="47" spans="1:29">
      <c r="A47" s="18" t="s">
        <v>60</v>
      </c>
      <c r="B47" s="4"/>
      <c r="D47" s="4"/>
      <c r="E47" s="4"/>
      <c r="G47" s="21"/>
      <c r="H47" s="4"/>
      <c r="J47" s="4"/>
      <c r="L47" s="4"/>
      <c r="M47" s="4"/>
      <c r="O47" s="4"/>
      <c r="P47" s="4"/>
      <c r="R47" s="4"/>
      <c r="S47" s="4"/>
      <c r="U47" s="4"/>
      <c r="V47" s="4"/>
      <c r="X47" s="4"/>
      <c r="AA47" s="33">
        <f t="shared" si="3"/>
        <v>0</v>
      </c>
      <c r="AB47" s="11"/>
      <c r="AC47" s="6"/>
    </row>
    <row r="48" spans="1:29">
      <c r="A48" s="13" t="s">
        <v>10</v>
      </c>
      <c r="B48" s="4"/>
      <c r="D48" s="4"/>
      <c r="E48" s="4"/>
      <c r="G48" s="21"/>
      <c r="H48" s="4"/>
      <c r="J48" s="4"/>
      <c r="L48" s="4"/>
      <c r="M48" s="4"/>
      <c r="O48" s="4"/>
      <c r="P48" s="4"/>
      <c r="R48" s="4"/>
      <c r="S48" s="4"/>
      <c r="U48" s="4"/>
      <c r="V48" s="4"/>
      <c r="X48" s="4"/>
      <c r="AA48" s="33">
        <f t="shared" si="3"/>
        <v>0</v>
      </c>
      <c r="AB48" s="11"/>
      <c r="AC48" s="6"/>
    </row>
    <row r="49" spans="1:29">
      <c r="A49" s="18" t="s">
        <v>51</v>
      </c>
      <c r="B49" s="4"/>
      <c r="D49" s="4"/>
      <c r="E49" s="4"/>
      <c r="G49" s="21">
        <v>141</v>
      </c>
      <c r="H49" s="4"/>
      <c r="J49" s="4"/>
      <c r="L49" s="4"/>
      <c r="M49" s="4"/>
      <c r="O49" s="4"/>
      <c r="P49" s="4"/>
      <c r="R49" s="4"/>
      <c r="S49" s="4">
        <v>45</v>
      </c>
      <c r="U49" s="4">
        <v>134</v>
      </c>
      <c r="V49" s="4"/>
      <c r="X49" s="4"/>
      <c r="AA49" s="33">
        <f t="shared" si="3"/>
        <v>320</v>
      </c>
      <c r="AB49" s="11"/>
      <c r="AC49" s="6" t="s">
        <v>120</v>
      </c>
    </row>
    <row r="50" spans="1:29" s="39" customFormat="1">
      <c r="A50" s="18" t="s">
        <v>76</v>
      </c>
      <c r="B50" s="4"/>
      <c r="D50" s="4"/>
      <c r="E50" s="4"/>
      <c r="G50" s="21"/>
      <c r="H50" s="4"/>
      <c r="J50" s="4"/>
      <c r="L50" s="4"/>
      <c r="M50" s="4"/>
      <c r="O50" s="4"/>
      <c r="P50" s="25"/>
      <c r="R50" s="4"/>
      <c r="S50" s="4"/>
      <c r="U50" s="4"/>
      <c r="V50" s="4"/>
      <c r="X50" s="4"/>
      <c r="AA50" s="33">
        <f t="shared" si="3"/>
        <v>0</v>
      </c>
      <c r="AB50" s="11"/>
      <c r="AC50" s="6"/>
    </row>
    <row r="51" spans="1:29">
      <c r="A51" s="18" t="s">
        <v>61</v>
      </c>
      <c r="B51" s="4"/>
      <c r="D51" s="4">
        <v>83</v>
      </c>
      <c r="E51" s="4">
        <v>-42</v>
      </c>
      <c r="G51" s="21">
        <v>141</v>
      </c>
      <c r="H51" s="4"/>
      <c r="J51" s="4">
        <v>-10</v>
      </c>
      <c r="L51" s="4"/>
      <c r="M51" s="4"/>
      <c r="O51" s="4"/>
      <c r="P51" s="4"/>
      <c r="R51" s="4"/>
      <c r="S51" s="4"/>
      <c r="U51" s="4"/>
      <c r="V51" s="4"/>
      <c r="X51" s="4"/>
      <c r="AA51" s="33">
        <f t="shared" si="3"/>
        <v>172</v>
      </c>
      <c r="AB51" s="11"/>
      <c r="AC51" s="6"/>
    </row>
    <row r="52" spans="1:29">
      <c r="A52" s="13" t="s">
        <v>11</v>
      </c>
      <c r="B52" s="4"/>
      <c r="D52" s="4"/>
      <c r="E52" s="4"/>
      <c r="G52" s="21"/>
      <c r="H52" s="4"/>
      <c r="J52" s="4"/>
      <c r="L52" s="4"/>
      <c r="M52" s="4"/>
      <c r="O52" s="4">
        <v>224</v>
      </c>
      <c r="P52" s="4">
        <v>140</v>
      </c>
      <c r="R52" s="4">
        <v>144</v>
      </c>
      <c r="S52" s="4"/>
      <c r="U52" s="4"/>
      <c r="V52" s="4"/>
      <c r="X52" s="4"/>
      <c r="AA52" s="33">
        <f t="shared" si="3"/>
        <v>508</v>
      </c>
      <c r="AB52" s="11"/>
      <c r="AC52" s="6" t="s">
        <v>113</v>
      </c>
    </row>
    <row r="53" spans="1:29">
      <c r="A53" s="13" t="s">
        <v>41</v>
      </c>
      <c r="B53" s="4"/>
      <c r="D53" s="4"/>
      <c r="E53" s="4"/>
      <c r="G53" s="21"/>
      <c r="H53" s="4"/>
      <c r="J53" s="4"/>
      <c r="L53" s="4"/>
      <c r="M53" s="4"/>
      <c r="O53" s="4"/>
      <c r="P53" s="4"/>
      <c r="R53" s="4"/>
      <c r="S53" s="4"/>
      <c r="U53" s="4"/>
      <c r="V53" s="4"/>
      <c r="X53" s="4"/>
      <c r="AA53" s="33">
        <f t="shared" si="3"/>
        <v>0</v>
      </c>
      <c r="AB53" s="11"/>
      <c r="AC53" s="6"/>
    </row>
    <row r="54" spans="1:29">
      <c r="A54" s="18" t="s">
        <v>50</v>
      </c>
      <c r="B54" s="4"/>
      <c r="D54" s="10"/>
      <c r="E54" s="4"/>
      <c r="G54" s="21">
        <v>141</v>
      </c>
      <c r="H54" s="4">
        <v>-44</v>
      </c>
      <c r="J54" s="4"/>
      <c r="L54" s="4"/>
      <c r="M54" s="4"/>
      <c r="O54" s="4"/>
      <c r="P54" s="4"/>
      <c r="R54" s="4">
        <v>144</v>
      </c>
      <c r="S54" s="4"/>
      <c r="U54" s="4"/>
      <c r="V54" s="4"/>
      <c r="X54" s="4"/>
      <c r="AA54" s="33">
        <f t="shared" si="3"/>
        <v>241</v>
      </c>
      <c r="AB54" s="11"/>
      <c r="AC54" s="6" t="s">
        <v>94</v>
      </c>
    </row>
    <row r="55" spans="1:29">
      <c r="A55" s="18" t="s">
        <v>47</v>
      </c>
      <c r="B55" s="4"/>
      <c r="D55" s="4"/>
      <c r="E55" s="4"/>
      <c r="G55" s="21"/>
      <c r="H55" s="4"/>
      <c r="J55" s="4"/>
      <c r="L55" s="4"/>
      <c r="M55" s="4"/>
      <c r="O55" s="4"/>
      <c r="P55" s="4"/>
      <c r="R55" s="4"/>
      <c r="S55" s="4"/>
      <c r="U55" s="4"/>
      <c r="V55" s="4"/>
      <c r="X55" s="4"/>
      <c r="AA55" s="33">
        <f t="shared" si="3"/>
        <v>0</v>
      </c>
      <c r="AB55" s="11"/>
      <c r="AC55" s="6"/>
    </row>
    <row r="56" spans="1:29" s="39" customFormat="1">
      <c r="A56" s="18" t="s">
        <v>112</v>
      </c>
      <c r="B56" s="4"/>
      <c r="D56" s="4"/>
      <c r="E56" s="4"/>
      <c r="G56" s="21"/>
      <c r="H56" s="4"/>
      <c r="J56" s="4"/>
      <c r="L56" s="4"/>
      <c r="M56" s="4"/>
      <c r="O56" s="4">
        <v>448</v>
      </c>
      <c r="P56" s="4"/>
      <c r="R56" s="4"/>
      <c r="S56" s="4"/>
      <c r="U56" s="4"/>
      <c r="V56" s="4"/>
      <c r="X56" s="4"/>
      <c r="AA56" s="33">
        <f t="shared" si="3"/>
        <v>448</v>
      </c>
      <c r="AB56" s="11"/>
      <c r="AC56" s="6"/>
    </row>
    <row r="57" spans="1:29">
      <c r="A57" s="6" t="s">
        <v>68</v>
      </c>
      <c r="B57" s="4"/>
      <c r="D57" s="4"/>
      <c r="E57" s="4"/>
      <c r="G57" s="21">
        <v>141</v>
      </c>
      <c r="H57" s="4"/>
      <c r="J57" s="4"/>
      <c r="L57" s="4"/>
      <c r="M57" s="4"/>
      <c r="O57" s="4">
        <v>224</v>
      </c>
      <c r="P57" s="4"/>
      <c r="R57" s="4"/>
      <c r="S57" s="4"/>
      <c r="U57" s="4"/>
      <c r="V57" s="4"/>
      <c r="X57" s="4"/>
      <c r="AA57" s="33">
        <f t="shared" si="3"/>
        <v>365</v>
      </c>
      <c r="AB57" s="11"/>
      <c r="AC57" s="6"/>
    </row>
    <row r="58" spans="1:29" ht="45">
      <c r="A58" s="6" t="s">
        <v>69</v>
      </c>
      <c r="B58" s="4"/>
      <c r="D58" s="4"/>
      <c r="E58" s="4"/>
      <c r="G58" s="21">
        <v>141</v>
      </c>
      <c r="H58" s="4">
        <f>-44-20</f>
        <v>-64</v>
      </c>
      <c r="J58" s="4"/>
      <c r="L58" s="4">
        <v>152</v>
      </c>
      <c r="M58" s="4"/>
      <c r="O58" s="4">
        <v>224</v>
      </c>
      <c r="P58" s="4">
        <f>-2*45</f>
        <v>-90</v>
      </c>
      <c r="R58" s="4"/>
      <c r="S58" s="4">
        <v>-54</v>
      </c>
      <c r="U58" s="4"/>
      <c r="V58" s="4"/>
      <c r="X58" s="4"/>
      <c r="AA58" s="33">
        <f t="shared" si="3"/>
        <v>309</v>
      </c>
      <c r="AB58" s="11"/>
      <c r="AC58" s="6" t="s">
        <v>121</v>
      </c>
    </row>
    <row r="59" spans="1:29">
      <c r="A59" s="18" t="s">
        <v>49</v>
      </c>
      <c r="B59" s="4"/>
      <c r="D59" s="4"/>
      <c r="E59" s="4"/>
      <c r="G59" s="21"/>
      <c r="H59" s="4"/>
      <c r="J59" s="4"/>
      <c r="L59" s="4"/>
      <c r="M59" s="4"/>
      <c r="O59" s="4">
        <v>448</v>
      </c>
      <c r="P59" s="4"/>
      <c r="R59" s="4"/>
      <c r="S59" s="4"/>
      <c r="U59" s="4"/>
      <c r="V59" s="4"/>
      <c r="X59" s="4"/>
      <c r="AA59" s="33">
        <f t="shared" ref="AA59:AA84" si="4">SUM(B59:Z59)</f>
        <v>448</v>
      </c>
      <c r="AB59" s="11"/>
      <c r="AC59" s="6"/>
    </row>
    <row r="60" spans="1:29">
      <c r="A60" s="6" t="s">
        <v>70</v>
      </c>
      <c r="B60" s="4"/>
      <c r="D60" s="4"/>
      <c r="E60" s="4"/>
      <c r="G60" s="21"/>
      <c r="H60" s="4"/>
      <c r="J60" s="4"/>
      <c r="L60" s="4"/>
      <c r="M60" s="4"/>
      <c r="O60" s="4">
        <v>224</v>
      </c>
      <c r="P60" s="4"/>
      <c r="R60" s="4"/>
      <c r="S60" s="4"/>
      <c r="U60" s="4"/>
      <c r="V60" s="4"/>
      <c r="X60" s="4"/>
      <c r="AA60" s="33">
        <f t="shared" si="4"/>
        <v>224</v>
      </c>
      <c r="AB60" s="11"/>
      <c r="AC60" s="6"/>
    </row>
    <row r="61" spans="1:29">
      <c r="A61" s="13" t="s">
        <v>25</v>
      </c>
      <c r="B61" s="4"/>
      <c r="D61" s="4"/>
      <c r="E61" s="4"/>
      <c r="G61" s="21"/>
      <c r="H61" s="4"/>
      <c r="J61" s="4"/>
      <c r="L61" s="4"/>
      <c r="M61" s="4"/>
      <c r="O61" s="4"/>
      <c r="P61" s="4"/>
      <c r="R61" s="4"/>
      <c r="S61" s="4"/>
      <c r="U61" s="4"/>
      <c r="V61" s="4"/>
      <c r="X61" s="4"/>
      <c r="AA61" s="33">
        <f t="shared" si="4"/>
        <v>0</v>
      </c>
      <c r="AB61" s="11"/>
      <c r="AC61" s="6"/>
    </row>
    <row r="62" spans="1:29">
      <c r="A62" s="13" t="s">
        <v>12</v>
      </c>
      <c r="B62" s="4"/>
      <c r="D62" s="4"/>
      <c r="E62" s="4"/>
      <c r="G62" s="21"/>
      <c r="H62" s="4"/>
      <c r="J62" s="4"/>
      <c r="L62" s="4"/>
      <c r="M62" s="4"/>
      <c r="O62" s="4">
        <v>448</v>
      </c>
      <c r="P62" s="4"/>
      <c r="R62" s="4"/>
      <c r="S62" s="4"/>
      <c r="U62" s="4"/>
      <c r="V62" s="4"/>
      <c r="X62" s="4"/>
      <c r="AA62" s="33">
        <f t="shared" si="4"/>
        <v>448</v>
      </c>
      <c r="AB62" s="11"/>
      <c r="AC62" s="6"/>
    </row>
    <row r="63" spans="1:29" s="39" customFormat="1">
      <c r="A63" s="18" t="s">
        <v>99</v>
      </c>
      <c r="B63" s="4"/>
      <c r="D63" s="4"/>
      <c r="E63" s="4"/>
      <c r="G63" s="21">
        <v>141</v>
      </c>
      <c r="H63" s="4"/>
      <c r="J63" s="4"/>
      <c r="L63" s="4"/>
      <c r="M63" s="4"/>
      <c r="O63" s="4">
        <v>448</v>
      </c>
      <c r="P63" s="4"/>
      <c r="R63" s="4"/>
      <c r="S63" s="4"/>
      <c r="U63" s="4"/>
      <c r="V63" s="4"/>
      <c r="X63" s="4"/>
      <c r="AA63" s="33">
        <f t="shared" si="4"/>
        <v>589</v>
      </c>
      <c r="AB63" s="11"/>
      <c r="AC63" s="6"/>
    </row>
    <row r="64" spans="1:29">
      <c r="A64" s="18" t="s">
        <v>48</v>
      </c>
      <c r="B64" s="4"/>
      <c r="D64" s="4"/>
      <c r="E64" s="4"/>
      <c r="G64" s="21"/>
      <c r="H64" s="4"/>
      <c r="J64" s="4"/>
      <c r="L64" s="4"/>
      <c r="M64" s="4"/>
      <c r="O64" s="4"/>
      <c r="P64" s="4"/>
      <c r="R64" s="4"/>
      <c r="S64" s="4"/>
      <c r="U64" s="4"/>
      <c r="V64" s="4"/>
      <c r="X64" s="4">
        <v>150</v>
      </c>
      <c r="AA64" s="33">
        <f t="shared" si="4"/>
        <v>150</v>
      </c>
      <c r="AB64" s="11"/>
      <c r="AC64" s="6" t="s">
        <v>104</v>
      </c>
    </row>
    <row r="65" spans="1:29">
      <c r="A65" s="13" t="s">
        <v>13</v>
      </c>
      <c r="B65" s="4"/>
      <c r="D65" s="4"/>
      <c r="E65" s="4"/>
      <c r="G65" s="21"/>
      <c r="H65" s="4"/>
      <c r="J65" s="4">
        <v>10</v>
      </c>
      <c r="L65" s="4"/>
      <c r="M65" s="4"/>
      <c r="O65" s="4">
        <v>224</v>
      </c>
      <c r="P65" s="4"/>
      <c r="R65" s="4"/>
      <c r="S65" s="4"/>
      <c r="U65" s="4"/>
      <c r="V65" s="4"/>
      <c r="X65" s="4"/>
      <c r="AA65" s="33">
        <f t="shared" si="4"/>
        <v>234</v>
      </c>
      <c r="AB65" s="11"/>
      <c r="AC65" s="6"/>
    </row>
    <row r="66" spans="1:29">
      <c r="A66" s="13" t="s">
        <v>42</v>
      </c>
      <c r="B66" s="4"/>
      <c r="D66" s="4"/>
      <c r="E66" s="4"/>
      <c r="G66" s="21"/>
      <c r="H66" s="4"/>
      <c r="J66" s="4"/>
      <c r="L66" s="4"/>
      <c r="M66" s="4"/>
      <c r="O66" s="4"/>
      <c r="P66" s="4"/>
      <c r="R66" s="4"/>
      <c r="S66" s="4"/>
      <c r="U66" s="4"/>
      <c r="V66" s="4"/>
      <c r="X66" s="4"/>
      <c r="AA66" s="33">
        <f t="shared" si="4"/>
        <v>0</v>
      </c>
      <c r="AB66" s="11"/>
      <c r="AC66" s="6"/>
    </row>
    <row r="67" spans="1:29">
      <c r="A67" s="13" t="s">
        <v>26</v>
      </c>
      <c r="B67" s="4"/>
      <c r="D67" s="10"/>
      <c r="E67" s="4"/>
      <c r="G67" s="21"/>
      <c r="H67" s="4"/>
      <c r="J67" s="4"/>
      <c r="L67" s="4"/>
      <c r="M67" s="4"/>
      <c r="O67" s="4"/>
      <c r="P67" s="4"/>
      <c r="R67" s="4"/>
      <c r="S67" s="4"/>
      <c r="U67" s="4"/>
      <c r="V67" s="4"/>
      <c r="X67" s="4"/>
      <c r="AA67" s="33">
        <f t="shared" si="4"/>
        <v>0</v>
      </c>
      <c r="AB67" s="11"/>
      <c r="AC67" s="6"/>
    </row>
    <row r="68" spans="1:29" s="39" customFormat="1">
      <c r="A68" s="18" t="s">
        <v>90</v>
      </c>
      <c r="B68" s="4"/>
      <c r="D68" s="10"/>
      <c r="E68" s="4"/>
      <c r="G68" s="21">
        <v>141</v>
      </c>
      <c r="H68" s="4">
        <v>-66</v>
      </c>
      <c r="J68" s="4"/>
      <c r="L68" s="4">
        <v>152</v>
      </c>
      <c r="M68" s="4"/>
      <c r="O68" s="4"/>
      <c r="P68" s="4"/>
      <c r="R68" s="4"/>
      <c r="S68" s="4"/>
      <c r="U68" s="4"/>
      <c r="V68" s="4">
        <v>-42</v>
      </c>
      <c r="X68" s="4"/>
      <c r="AA68" s="33">
        <f>SUM(B68:Z68)</f>
        <v>185</v>
      </c>
      <c r="AB68" s="11"/>
      <c r="AC68" s="6" t="s">
        <v>127</v>
      </c>
    </row>
    <row r="69" spans="1:29">
      <c r="A69" s="13" t="s">
        <v>27</v>
      </c>
      <c r="B69" s="4"/>
      <c r="D69" s="4">
        <v>83</v>
      </c>
      <c r="E69" s="4"/>
      <c r="G69" s="21"/>
      <c r="H69" s="4"/>
      <c r="J69" s="4"/>
      <c r="L69" s="4"/>
      <c r="M69" s="4"/>
      <c r="O69" s="4"/>
      <c r="P69" s="4"/>
      <c r="R69" s="4"/>
      <c r="S69" s="4"/>
      <c r="U69" s="4"/>
      <c r="V69" s="4"/>
      <c r="X69" s="4"/>
      <c r="AA69" s="33">
        <f t="shared" si="4"/>
        <v>83</v>
      </c>
      <c r="AB69" s="11"/>
      <c r="AC69" s="6"/>
    </row>
    <row r="70" spans="1:29" s="39" customFormat="1">
      <c r="A70" s="18" t="s">
        <v>78</v>
      </c>
      <c r="B70" s="4"/>
      <c r="D70" s="4"/>
      <c r="E70" s="4"/>
      <c r="G70" s="21"/>
      <c r="H70" s="4"/>
      <c r="J70" s="4"/>
      <c r="L70" s="4"/>
      <c r="M70" s="4"/>
      <c r="O70" s="4"/>
      <c r="P70" s="4"/>
      <c r="R70" s="4"/>
      <c r="S70" s="4"/>
      <c r="U70" s="4"/>
      <c r="V70" s="4"/>
      <c r="X70" s="4"/>
      <c r="AA70" s="33">
        <f t="shared" si="4"/>
        <v>0</v>
      </c>
      <c r="AB70" s="11"/>
      <c r="AC70" s="6"/>
    </row>
    <row r="71" spans="1:29" s="39" customFormat="1" ht="30">
      <c r="A71" s="18" t="s">
        <v>92</v>
      </c>
      <c r="B71" s="4"/>
      <c r="D71" s="4"/>
      <c r="E71" s="4"/>
      <c r="G71" s="21"/>
      <c r="H71" s="4">
        <f>-20+22</f>
        <v>2</v>
      </c>
      <c r="J71" s="4"/>
      <c r="L71" s="4"/>
      <c r="M71" s="4"/>
      <c r="O71" s="4">
        <v>224</v>
      </c>
      <c r="P71" s="4"/>
      <c r="R71" s="4"/>
      <c r="S71" s="4"/>
      <c r="U71" s="4"/>
      <c r="V71" s="4"/>
      <c r="X71" s="4"/>
      <c r="AA71" s="33">
        <f t="shared" si="4"/>
        <v>226</v>
      </c>
      <c r="AB71" s="11"/>
      <c r="AC71" s="6" t="s">
        <v>97</v>
      </c>
    </row>
    <row r="72" spans="1:29" ht="15" customHeight="1">
      <c r="A72" s="13" t="s">
        <v>14</v>
      </c>
      <c r="B72" s="4"/>
      <c r="D72" s="10"/>
      <c r="E72" s="4"/>
      <c r="G72" s="21"/>
      <c r="H72" s="4"/>
      <c r="J72" s="4"/>
      <c r="L72" s="4"/>
      <c r="M72" s="4"/>
      <c r="O72" s="4"/>
      <c r="P72" s="4"/>
      <c r="R72" s="4"/>
      <c r="S72" s="4"/>
      <c r="U72" s="4"/>
      <c r="V72" s="4"/>
      <c r="X72" s="4"/>
      <c r="AA72" s="33">
        <f t="shared" si="4"/>
        <v>0</v>
      </c>
      <c r="AB72" s="11"/>
      <c r="AC72" s="6"/>
    </row>
    <row r="73" spans="1:29">
      <c r="A73" s="13" t="s">
        <v>15</v>
      </c>
      <c r="B73" s="4"/>
      <c r="D73" s="4"/>
      <c r="E73" s="4"/>
      <c r="G73" s="21"/>
      <c r="H73" s="4"/>
      <c r="J73" s="4"/>
      <c r="L73" s="4"/>
      <c r="M73" s="4"/>
      <c r="O73" s="4"/>
      <c r="P73" s="4"/>
      <c r="R73" s="4"/>
      <c r="S73" s="4"/>
      <c r="U73" s="4"/>
      <c r="V73" s="4"/>
      <c r="X73" s="4"/>
      <c r="AA73" s="33">
        <f t="shared" si="4"/>
        <v>0</v>
      </c>
      <c r="AB73" s="11"/>
      <c r="AC73" s="6"/>
    </row>
    <row r="74" spans="1:29">
      <c r="A74" s="6" t="s">
        <v>71</v>
      </c>
      <c r="B74" s="4"/>
      <c r="D74" s="4"/>
      <c r="E74" s="4"/>
      <c r="G74" s="21">
        <v>70</v>
      </c>
      <c r="H74" s="4">
        <v>-44</v>
      </c>
      <c r="J74" s="4"/>
      <c r="L74" s="4"/>
      <c r="M74" s="4"/>
      <c r="O74" s="4">
        <v>224</v>
      </c>
      <c r="P74" s="4"/>
      <c r="R74" s="4">
        <v>144</v>
      </c>
      <c r="S74" s="4"/>
      <c r="U74" s="4"/>
      <c r="V74" s="4"/>
      <c r="X74" s="4"/>
      <c r="AA74" s="33">
        <f t="shared" si="4"/>
        <v>394</v>
      </c>
      <c r="AB74" s="11"/>
      <c r="AC74" s="6" t="s">
        <v>94</v>
      </c>
    </row>
    <row r="75" spans="1:29">
      <c r="A75" s="13" t="s">
        <v>43</v>
      </c>
      <c r="B75" s="4"/>
      <c r="D75" s="4"/>
      <c r="E75" s="4"/>
      <c r="G75" s="21">
        <v>141</v>
      </c>
      <c r="H75" s="4"/>
      <c r="J75" s="4"/>
      <c r="L75" s="4"/>
      <c r="M75" s="4"/>
      <c r="O75" s="4"/>
      <c r="P75" s="4"/>
      <c r="R75" s="4"/>
      <c r="S75" s="4"/>
      <c r="U75" s="4"/>
      <c r="V75" s="4"/>
      <c r="X75" s="4"/>
      <c r="AA75" s="33">
        <f t="shared" si="4"/>
        <v>141</v>
      </c>
      <c r="AB75" s="11"/>
      <c r="AC75" s="6"/>
    </row>
    <row r="76" spans="1:29">
      <c r="A76" s="13" t="s">
        <v>16</v>
      </c>
      <c r="B76" s="4"/>
      <c r="D76" s="10"/>
      <c r="E76" s="4"/>
      <c r="G76" s="21"/>
      <c r="H76" s="4"/>
      <c r="J76" s="4"/>
      <c r="L76" s="4"/>
      <c r="M76" s="4"/>
      <c r="O76" s="4"/>
      <c r="P76" s="4"/>
      <c r="R76" s="4"/>
      <c r="S76" s="4"/>
      <c r="U76" s="4"/>
      <c r="V76" s="4"/>
      <c r="X76" s="4"/>
      <c r="AA76" s="33">
        <f t="shared" si="4"/>
        <v>0</v>
      </c>
      <c r="AB76" s="11"/>
      <c r="AC76" s="6"/>
    </row>
    <row r="77" spans="1:29" s="39" customFormat="1" ht="45">
      <c r="A77" s="18" t="s">
        <v>77</v>
      </c>
      <c r="B77" s="4"/>
      <c r="D77" s="10"/>
      <c r="E77" s="4"/>
      <c r="G77" s="21"/>
      <c r="H77" s="4">
        <v>-20</v>
      </c>
      <c r="J77" s="4">
        <v>10</v>
      </c>
      <c r="L77" s="4"/>
      <c r="M77" s="4"/>
      <c r="O77" s="4">
        <v>224</v>
      </c>
      <c r="P77" s="4">
        <v>-45</v>
      </c>
      <c r="R77" s="25">
        <v>144</v>
      </c>
      <c r="S77" s="4"/>
      <c r="U77" s="4"/>
      <c r="V77" s="4">
        <v>-42</v>
      </c>
      <c r="X77" s="4"/>
      <c r="AA77" s="33">
        <f>SUM(B77:Z77)</f>
        <v>271</v>
      </c>
      <c r="AB77" s="11"/>
      <c r="AC77" s="6" t="s">
        <v>128</v>
      </c>
    </row>
    <row r="78" spans="1:29">
      <c r="A78" s="13" t="s">
        <v>44</v>
      </c>
      <c r="B78" s="4"/>
      <c r="D78" s="4"/>
      <c r="E78" s="4"/>
      <c r="G78" s="21"/>
      <c r="H78" s="4">
        <v>-88</v>
      </c>
      <c r="J78" s="4"/>
      <c r="L78" s="4">
        <v>152</v>
      </c>
      <c r="M78" s="4"/>
      <c r="O78" s="4"/>
      <c r="P78" s="4"/>
      <c r="R78" s="4">
        <v>144</v>
      </c>
      <c r="S78" s="4"/>
      <c r="U78" s="4"/>
      <c r="V78" s="4"/>
      <c r="X78" s="4"/>
      <c r="AA78" s="33">
        <f t="shared" si="4"/>
        <v>208</v>
      </c>
      <c r="AB78" s="11"/>
      <c r="AC78" s="6" t="s">
        <v>94</v>
      </c>
    </row>
    <row r="79" spans="1:29">
      <c r="A79" s="6" t="s">
        <v>72</v>
      </c>
      <c r="B79" s="4"/>
      <c r="D79" s="4"/>
      <c r="E79" s="4"/>
      <c r="G79" s="21"/>
      <c r="H79" s="4"/>
      <c r="J79" s="4"/>
      <c r="L79" s="4"/>
      <c r="M79" s="4"/>
      <c r="O79" s="4"/>
      <c r="P79" s="4"/>
      <c r="R79" s="4"/>
      <c r="S79" s="4"/>
      <c r="U79" s="4"/>
      <c r="V79" s="4"/>
      <c r="X79" s="4"/>
      <c r="AA79" s="33">
        <f t="shared" si="4"/>
        <v>0</v>
      </c>
      <c r="AB79" s="11"/>
      <c r="AC79" s="6"/>
    </row>
    <row r="80" spans="1:29">
      <c r="A80" s="13" t="s">
        <v>28</v>
      </c>
      <c r="B80" s="4"/>
      <c r="D80" s="4">
        <v>83</v>
      </c>
      <c r="E80" s="4"/>
      <c r="G80" s="21">
        <v>70</v>
      </c>
      <c r="H80" s="4"/>
      <c r="J80" s="4"/>
      <c r="L80" s="4"/>
      <c r="M80" s="4"/>
      <c r="O80" s="4">
        <v>224</v>
      </c>
      <c r="P80" s="4"/>
      <c r="R80" s="4"/>
      <c r="S80" s="4"/>
      <c r="U80" s="4"/>
      <c r="V80" s="4"/>
      <c r="X80" s="4"/>
      <c r="AA80" s="33">
        <f t="shared" si="4"/>
        <v>377</v>
      </c>
      <c r="AB80" s="11"/>
      <c r="AC80" s="6"/>
    </row>
    <row r="81" spans="1:29">
      <c r="A81" s="18" t="s">
        <v>52</v>
      </c>
      <c r="B81" s="4"/>
      <c r="D81" s="4"/>
      <c r="E81" s="4"/>
      <c r="G81" s="21"/>
      <c r="H81" s="4"/>
      <c r="J81" s="4"/>
      <c r="L81" s="4"/>
      <c r="M81" s="4"/>
      <c r="O81" s="4"/>
      <c r="P81" s="4"/>
      <c r="R81" s="4"/>
      <c r="S81" s="4"/>
      <c r="U81" s="4"/>
      <c r="V81" s="4"/>
      <c r="X81" s="4"/>
      <c r="AA81" s="33">
        <f t="shared" si="4"/>
        <v>0</v>
      </c>
      <c r="AB81" s="11"/>
      <c r="AC81" s="6"/>
    </row>
    <row r="82" spans="1:29" s="39" customFormat="1">
      <c r="A82" s="18" t="s">
        <v>84</v>
      </c>
      <c r="B82" s="4"/>
      <c r="D82" s="4"/>
      <c r="E82" s="4"/>
      <c r="G82" s="21"/>
      <c r="H82" s="4"/>
      <c r="J82" s="4"/>
      <c r="L82" s="4"/>
      <c r="M82" s="4"/>
      <c r="O82" s="4"/>
      <c r="P82" s="4"/>
      <c r="R82" s="4"/>
      <c r="S82" s="4"/>
      <c r="U82" s="4"/>
      <c r="V82" s="4"/>
      <c r="X82" s="4"/>
      <c r="AA82" s="33">
        <f t="shared" si="4"/>
        <v>0</v>
      </c>
      <c r="AB82" s="11"/>
      <c r="AC82" s="6"/>
    </row>
    <row r="83" spans="1:29">
      <c r="A83" s="13" t="s">
        <v>17</v>
      </c>
      <c r="B83" s="4"/>
      <c r="D83" s="4"/>
      <c r="E83" s="4"/>
      <c r="G83" s="21"/>
      <c r="H83" s="4"/>
      <c r="J83" s="4"/>
      <c r="L83" s="4"/>
      <c r="M83" s="4"/>
      <c r="O83" s="4">
        <v>224</v>
      </c>
      <c r="P83" s="4"/>
      <c r="R83" s="4"/>
      <c r="S83" s="4"/>
      <c r="U83" s="4"/>
      <c r="V83" s="4"/>
      <c r="X83" s="4"/>
      <c r="AA83" s="33">
        <f t="shared" si="4"/>
        <v>224</v>
      </c>
      <c r="AB83" s="11"/>
      <c r="AC83" s="6"/>
    </row>
    <row r="84" spans="1:29">
      <c r="A84" s="49" t="s">
        <v>18</v>
      </c>
      <c r="B84" s="26"/>
      <c r="D84" s="26">
        <v>83</v>
      </c>
      <c r="E84" s="26">
        <v>-42</v>
      </c>
      <c r="G84" s="27"/>
      <c r="H84" s="26"/>
      <c r="J84" s="4"/>
      <c r="L84" s="26"/>
      <c r="M84" s="26"/>
      <c r="O84" s="26"/>
      <c r="P84" s="26"/>
      <c r="R84" s="26"/>
      <c r="S84" s="26"/>
      <c r="U84" s="26"/>
      <c r="V84" s="26"/>
      <c r="X84" s="26"/>
      <c r="AA84" s="34">
        <f t="shared" si="4"/>
        <v>41</v>
      </c>
      <c r="AB84" s="11"/>
      <c r="AC84" s="28"/>
    </row>
    <row r="85" spans="1:29" s="39" customFormat="1" ht="15.75" thickBot="1">
      <c r="A85" s="48" t="s">
        <v>91</v>
      </c>
      <c r="B85" s="26"/>
      <c r="D85" s="26"/>
      <c r="E85" s="26"/>
      <c r="G85" s="27"/>
      <c r="H85" s="26">
        <f>-80-88</f>
        <v>-168</v>
      </c>
      <c r="J85" s="4"/>
      <c r="L85" s="26"/>
      <c r="M85" s="26"/>
      <c r="O85" s="26">
        <v>224</v>
      </c>
      <c r="P85" s="26"/>
      <c r="R85" s="26"/>
      <c r="S85" s="26"/>
      <c r="U85" s="26"/>
      <c r="V85" s="26"/>
      <c r="X85" s="26"/>
      <c r="AA85" s="34">
        <f>SUM(B85:Z85)</f>
        <v>56</v>
      </c>
      <c r="AB85" s="11"/>
      <c r="AC85" s="6" t="s">
        <v>95</v>
      </c>
    </row>
    <row r="86" spans="1:29" ht="15.75" thickBot="1">
      <c r="A86" s="29" t="s">
        <v>19</v>
      </c>
      <c r="B86" s="30">
        <f>SUM(B5:B84)</f>
        <v>0</v>
      </c>
      <c r="C86" s="32"/>
      <c r="D86" s="31">
        <f>SUM(D5:D85)</f>
        <v>830</v>
      </c>
      <c r="E86" s="31">
        <f>SUM(E5:E85)</f>
        <v>-210</v>
      </c>
      <c r="F86" s="32"/>
      <c r="G86" s="31">
        <f>SUM(G5:G85)</f>
        <v>2677</v>
      </c>
      <c r="H86" s="31">
        <f>SUM(H5:H85)</f>
        <v>-527</v>
      </c>
      <c r="I86" s="44"/>
      <c r="J86" s="31">
        <f>SUM(J5:J85)</f>
        <v>30</v>
      </c>
      <c r="K86" s="32"/>
      <c r="L86" s="31">
        <f>SUM(L5:L85)</f>
        <v>1520</v>
      </c>
      <c r="M86" s="31">
        <f>SUM(M5:M85)</f>
        <v>0</v>
      </c>
      <c r="N86" s="32"/>
      <c r="O86" s="31">
        <f>SUM(O5:O85)</f>
        <v>7392</v>
      </c>
      <c r="P86" s="31">
        <f>SUM(P5:P85)</f>
        <v>0</v>
      </c>
      <c r="Q86" s="32"/>
      <c r="R86" s="31">
        <f>SUM(R5:R85)</f>
        <v>2016</v>
      </c>
      <c r="S86" s="31">
        <f>SUM(S5:S85)</f>
        <v>-225</v>
      </c>
      <c r="T86" s="31">
        <f>SUM(T4:T85)</f>
        <v>0</v>
      </c>
      <c r="U86" s="31">
        <f>SUM(U4:U85)</f>
        <v>1206</v>
      </c>
      <c r="V86" s="31">
        <f>SUM(V4:V85)</f>
        <v>-210</v>
      </c>
      <c r="W86" s="31">
        <f>SUM(W4:W85)</f>
        <v>0</v>
      </c>
      <c r="X86" s="31">
        <f>SUM(X5:X84)</f>
        <v>150</v>
      </c>
      <c r="Y86" s="32"/>
      <c r="Z86" s="32"/>
      <c r="AA86" s="31">
        <f>SUM(AA4:AA85)</f>
        <v>14649</v>
      </c>
      <c r="AB86" s="31">
        <f>SUM(AB5:AB84)</f>
        <v>0</v>
      </c>
      <c r="AC86" s="31"/>
    </row>
    <row r="87" spans="1:29">
      <c r="A87" s="47" t="s">
        <v>129</v>
      </c>
    </row>
    <row r="88" spans="1:29" s="15" customFormat="1">
      <c r="G88" s="22"/>
      <c r="L88" s="16"/>
      <c r="M88" s="16"/>
      <c r="O88" s="16"/>
      <c r="R88" s="16"/>
      <c r="S88" s="16"/>
      <c r="U88" s="16"/>
      <c r="V88" s="16"/>
      <c r="X88" s="16"/>
      <c r="AC88" s="17"/>
    </row>
    <row r="89" spans="1:29">
      <c r="D89" s="45" t="s">
        <v>80</v>
      </c>
      <c r="G89" s="45" t="s">
        <v>82</v>
      </c>
      <c r="L89" s="45" t="s">
        <v>89</v>
      </c>
      <c r="O89" s="45" t="s">
        <v>81</v>
      </c>
      <c r="P89" s="15"/>
      <c r="Q89" s="15"/>
      <c r="R89" s="45" t="s">
        <v>109</v>
      </c>
      <c r="S89" s="24"/>
      <c r="T89" s="24"/>
      <c r="U89" s="45" t="s">
        <v>123</v>
      </c>
      <c r="V89" s="24"/>
      <c r="W89" s="24"/>
      <c r="X89" s="39"/>
    </row>
    <row r="90" spans="1:29">
      <c r="A90" t="s">
        <v>32</v>
      </c>
      <c r="B90">
        <v>44</v>
      </c>
      <c r="D90">
        <v>52</v>
      </c>
      <c r="G90" s="20">
        <v>44</v>
      </c>
      <c r="L90" s="39">
        <v>95</v>
      </c>
      <c r="O90">
        <v>140</v>
      </c>
      <c r="R90">
        <v>90</v>
      </c>
      <c r="U90">
        <v>42</v>
      </c>
      <c r="X90" s="39"/>
    </row>
    <row r="91" spans="1:29">
      <c r="A91" t="s">
        <v>31</v>
      </c>
      <c r="B91">
        <v>1.6</v>
      </c>
      <c r="D91">
        <v>1.6</v>
      </c>
      <c r="G91" s="19">
        <v>1.6</v>
      </c>
      <c r="L91">
        <v>1.6</v>
      </c>
      <c r="O91">
        <v>1.6</v>
      </c>
      <c r="R91">
        <v>1.6</v>
      </c>
      <c r="U91">
        <v>1.6</v>
      </c>
      <c r="X91" s="39"/>
    </row>
    <row r="92" spans="1:29">
      <c r="A92" t="s">
        <v>29</v>
      </c>
      <c r="B92" s="5"/>
      <c r="D92" s="5"/>
      <c r="G92" s="23"/>
      <c r="L92" s="5"/>
      <c r="M92" s="40"/>
      <c r="O92" s="5"/>
      <c r="R92" s="5"/>
      <c r="U92" s="5"/>
      <c r="X92" s="39"/>
    </row>
    <row r="93" spans="1:29" s="9" customFormat="1" ht="15.75" thickBot="1">
      <c r="A93" s="9" t="s">
        <v>33</v>
      </c>
      <c r="B93" s="12">
        <f>B90*B91</f>
        <v>70.400000000000006</v>
      </c>
      <c r="D93" s="12">
        <f>D90*D91*2</f>
        <v>166.4</v>
      </c>
      <c r="G93" s="38">
        <f>G90*G91*2</f>
        <v>140.80000000000001</v>
      </c>
      <c r="L93" s="12">
        <f>L90*L91*2</f>
        <v>304</v>
      </c>
      <c r="M93" s="41"/>
      <c r="O93" s="12">
        <f>O90*O91*2</f>
        <v>448</v>
      </c>
      <c r="R93" s="12">
        <f>R90*R91*2</f>
        <v>288</v>
      </c>
      <c r="S93"/>
      <c r="U93" s="12">
        <f>U90*U91*2</f>
        <v>134.4</v>
      </c>
      <c r="X93" s="39"/>
      <c r="AC93" s="1"/>
    </row>
    <row r="94" spans="1:29" ht="15.75" thickTop="1"/>
    <row r="95" spans="1:29">
      <c r="A95" s="9" t="s">
        <v>73</v>
      </c>
      <c r="G95" s="19"/>
    </row>
    <row r="96" spans="1:29">
      <c r="A96" s="14"/>
    </row>
    <row r="97" spans="4:4">
      <c r="D97" s="39"/>
    </row>
  </sheetData>
  <sortState ref="A4:S71">
    <sortCondition ref="A4"/>
  </sortState>
  <mergeCells count="6">
    <mergeCell ref="U2:V2"/>
    <mergeCell ref="L2:M2"/>
    <mergeCell ref="D2:E2"/>
    <mergeCell ref="O2:Q2"/>
    <mergeCell ref="R2:S2"/>
    <mergeCell ref="G2:H2"/>
  </mergeCells>
  <pageMargins left="0" right="0" top="0" bottom="0" header="0.31496062992125984" footer="0.31496062992125984"/>
  <pageSetup paperSize="9" scale="50" fitToHeight="0" orientation="landscape" r:id="rId1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2016</vt:lpstr>
      <vt:lpstr>'2016'!Udskriftstitler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Viborg Svømmeklub</cp:lastModifiedBy>
  <cp:lastPrinted>2016-06-06T19:14:56Z</cp:lastPrinted>
  <dcterms:created xsi:type="dcterms:W3CDTF">2014-03-09T15:16:48Z</dcterms:created>
  <dcterms:modified xsi:type="dcterms:W3CDTF">2017-03-21T16:21:16Z</dcterms:modified>
</cp:coreProperties>
</file>